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C:\Users\skm28397\Desktop\PY24agbmpman\"/>
    </mc:Choice>
  </mc:AlternateContent>
  <xr:revisionPtr revIDLastSave="0" documentId="13_ncr:1_{F09D0D61-3F9C-4F0C-8AB7-0C03421C20DC}" xr6:coauthVersionLast="47" xr6:coauthVersionMax="47" xr10:uidLastSave="{00000000-0000-0000-0000-000000000000}"/>
  <bookViews>
    <workbookView showSheetTabs="0" xWindow="28680" yWindow="-120" windowWidth="29040" windowHeight="15720" activeTab="1" xr2:uid="{00000000-000D-0000-FFFF-FFFF00000000}"/>
  </bookViews>
  <sheets>
    <sheet name="Sheet2" sheetId="2" r:id="rId1"/>
    <sheet name="Sheet1" sheetId="1" r:id="rId2"/>
  </sheets>
  <externalReferences>
    <externalReference r:id="rId3"/>
  </externalReferences>
  <definedNames>
    <definedName name="AIR">'[1]CPA-52'!$A$402:$A$415</definedName>
    <definedName name="_xlnm.Print_Area" localSheetId="1">Sheet1!$E$1:$Q$220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91" i="1" l="1"/>
  <c r="J73" i="1" s="1"/>
  <c r="L290" i="1"/>
  <c r="J72" i="1" s="1"/>
  <c r="L289" i="1"/>
  <c r="J71" i="1" s="1"/>
  <c r="K288" i="1"/>
  <c r="J288" i="1"/>
  <c r="L288" i="1" l="1"/>
  <c r="N47" i="1"/>
  <c r="M47" i="1"/>
  <c r="O121" i="1"/>
  <c r="P135" i="1" s="1"/>
  <c r="P163" i="1" s="1"/>
  <c r="L47" i="1" l="1"/>
  <c r="O47" i="1" s="1"/>
  <c r="Q47" i="1" s="1"/>
  <c r="J70" i="1"/>
  <c r="P47" i="1" l="1"/>
</calcChain>
</file>

<file path=xl/sharedStrings.xml><?xml version="1.0" encoding="utf-8"?>
<sst xmlns="http://schemas.openxmlformats.org/spreadsheetml/2006/main" count="184" uniqueCount="168">
  <si>
    <t>Number of animals fed</t>
  </si>
  <si>
    <t>INPUTS</t>
  </si>
  <si>
    <t>A</t>
  </si>
  <si>
    <t>B</t>
  </si>
  <si>
    <t>C</t>
  </si>
  <si>
    <t>D</t>
  </si>
  <si>
    <t>E</t>
  </si>
  <si>
    <t>F</t>
  </si>
  <si>
    <t>G</t>
  </si>
  <si>
    <t>H</t>
  </si>
  <si>
    <t xml:space="preserve">Column D: </t>
  </si>
  <si>
    <r>
      <t>Total P</t>
    </r>
    <r>
      <rPr>
        <vertAlign val="subscript"/>
        <sz val="10"/>
        <rFont val="Arial"/>
        <family val="2"/>
      </rPr>
      <t>2</t>
    </r>
    <r>
      <rPr>
        <sz val="10"/>
        <rFont val="Arial"/>
        <family val="2"/>
      </rPr>
      <t>O</t>
    </r>
    <r>
      <rPr>
        <vertAlign val="subscript"/>
        <sz val="10"/>
        <rFont val="Arial"/>
        <family val="2"/>
      </rPr>
      <t>5</t>
    </r>
    <r>
      <rPr>
        <sz val="10"/>
        <rFont val="Arial"/>
        <family val="2"/>
      </rPr>
      <t xml:space="preserve"> per ton of manure</t>
    </r>
  </si>
  <si>
    <t>2. Guidance on inputs:</t>
  </si>
  <si>
    <t>Minor</t>
  </si>
  <si>
    <t>No</t>
  </si>
  <si>
    <t>Level of Concern</t>
  </si>
  <si>
    <t>Moderate</t>
  </si>
  <si>
    <t>Major</t>
  </si>
  <si>
    <t>Excessive</t>
  </si>
  <si>
    <t>Loading Points</t>
  </si>
  <si>
    <t>Possibly</t>
  </si>
  <si>
    <t>Comments</t>
  </si>
  <si>
    <t>15 points</t>
  </si>
  <si>
    <t>10 points</t>
  </si>
  <si>
    <t>High</t>
  </si>
  <si>
    <t>Low</t>
  </si>
  <si>
    <t>Medium</t>
  </si>
  <si>
    <t>6-15%</t>
  </si>
  <si>
    <t>201 to300</t>
  </si>
  <si>
    <t>Livestock Type</t>
  </si>
  <si>
    <t>Weight</t>
  </si>
  <si>
    <t>N/ton of manure</t>
  </si>
  <si>
    <t>25 points</t>
  </si>
  <si>
    <t>0-2 %</t>
  </si>
  <si>
    <t>15-25%</t>
  </si>
  <si>
    <t>2-6%</t>
  </si>
  <si>
    <t>40 points</t>
  </si>
  <si>
    <t>Extreme</t>
  </si>
  <si>
    <t>301 to 800</t>
  </si>
  <si>
    <t>Water resources at risk</t>
  </si>
  <si>
    <t>TABLE 1</t>
  </si>
  <si>
    <t>TABLE 2</t>
  </si>
  <si>
    <t>Scoring Boxes</t>
  </si>
  <si>
    <t>Column A, B, C, D, E, are site specific and may be adjusted according to site conditions and professional judgement.</t>
  </si>
  <si>
    <t xml:space="preserve"> 0 points</t>
  </si>
  <si>
    <t xml:space="preserve"> 0 points </t>
  </si>
  <si>
    <t>Days in concen-trated area (per year)</t>
  </si>
  <si>
    <t>From Table 2</t>
  </si>
  <si>
    <t xml:space="preserve">  0 points</t>
  </si>
  <si>
    <t>Yes</t>
  </si>
  <si>
    <t>Is the Vulnerable Water feature or Receiving Water Feature above classified as high value water?</t>
  </si>
  <si>
    <t xml:space="preserve">N </t>
  </si>
  <si>
    <t xml:space="preserve"> P2O5 </t>
  </si>
  <si>
    <t xml:space="preserve"> Less than 200</t>
  </si>
  <si>
    <t>81-120</t>
  </si>
  <si>
    <t>121-310</t>
  </si>
  <si>
    <t>311-390</t>
  </si>
  <si>
    <t>390 +</t>
  </si>
  <si>
    <t xml:space="preserve"> Less than 80</t>
  </si>
  <si>
    <t xml:space="preserve"> 5 points</t>
  </si>
  <si>
    <t xml:space="preserve"> 10 points</t>
  </si>
  <si>
    <t xml:space="preserve">Definitions: </t>
  </si>
  <si>
    <t>receiving overland flow.</t>
  </si>
  <si>
    <r>
      <rPr>
        <b/>
        <sz val="10"/>
        <rFont val="Arial"/>
        <family val="2"/>
      </rPr>
      <t xml:space="preserve">Transport Feature </t>
    </r>
    <r>
      <rPr>
        <sz val="10"/>
        <rFont val="Arial"/>
        <family val="2"/>
      </rPr>
      <t>- A swale, grassed waterway, gully, or similar feature where concentrated water flow occurs.</t>
    </r>
  </si>
  <si>
    <t xml:space="preserve"> 20 points</t>
  </si>
  <si>
    <t xml:space="preserve">   0 points</t>
  </si>
  <si>
    <t>60 points</t>
  </si>
  <si>
    <t>General slope of the HUA/ACA from the edge of feeding area to the vulnerable water feature.</t>
  </si>
  <si>
    <t>or</t>
  </si>
  <si>
    <r>
      <rPr>
        <b/>
        <sz val="10"/>
        <rFont val="Arial"/>
        <family val="2"/>
      </rPr>
      <t xml:space="preserve">Vulnerable Water Feature </t>
    </r>
    <r>
      <rPr>
        <sz val="10"/>
        <rFont val="Arial"/>
        <family val="2"/>
      </rPr>
      <t xml:space="preserve">- An open sinkhole, stream (perennial or intermittent), spring, wetland, or pond that is </t>
    </r>
  </si>
  <si>
    <t>points</t>
  </si>
  <si>
    <t>Manure (tons/ac/ yr)</t>
  </si>
  <si>
    <t>Total N (lbs/ac/ yr)</t>
  </si>
  <si>
    <r>
      <t>Total P</t>
    </r>
    <r>
      <rPr>
        <vertAlign val="subscript"/>
        <sz val="10"/>
        <rFont val="Arial"/>
        <family val="2"/>
      </rPr>
      <t>2</t>
    </r>
    <r>
      <rPr>
        <sz val="10"/>
        <rFont val="Arial"/>
        <family val="2"/>
      </rPr>
      <t>O</t>
    </r>
    <r>
      <rPr>
        <vertAlign val="subscript"/>
        <sz val="10"/>
        <rFont val="Arial"/>
        <family val="2"/>
      </rPr>
      <t>5</t>
    </r>
    <r>
      <rPr>
        <sz val="10"/>
        <rFont val="Arial"/>
        <family val="2"/>
      </rPr>
      <t xml:space="preserve"> (lbs/ac/ yr)</t>
    </r>
  </si>
  <si>
    <t>Total N per ton of manure</t>
  </si>
  <si>
    <t>Loading Rate (lbs/ac/yr) from Estimator above</t>
  </si>
  <si>
    <t>Portion of manure dropped in concen-trated area (%)</t>
  </si>
  <si>
    <t>Yes =</t>
  </si>
  <si>
    <t>No =</t>
  </si>
  <si>
    <t>Distance from edge of concentrated/ feeding area to edge of a water feature which includes open sinkholes, springs, streams (perennial or intermittent), wetlands and ponds.</t>
  </si>
  <si>
    <t>Livestock Type:</t>
  </si>
  <si>
    <t>No:</t>
  </si>
  <si>
    <t>Describe the alternatives discussed with the landowner:</t>
  </si>
  <si>
    <t>Describe the selected alternative:</t>
  </si>
  <si>
    <t xml:space="preserve"> Farm #:</t>
  </si>
  <si>
    <t>Tract #:</t>
  </si>
  <si>
    <r>
      <t xml:space="preserve">1.  Manure Estimator -  </t>
    </r>
    <r>
      <rPr>
        <sz val="10"/>
        <rFont val="Arial"/>
        <family val="2"/>
      </rPr>
      <t>Input site specific data into the table below:</t>
    </r>
  </si>
  <si>
    <t>OUTPUT - Waste deposited annually in concentrated area</t>
  </si>
  <si>
    <t>Columns F through H (see Table 1 below) are auto-filled with appropriate values when livestock type is selected.</t>
  </si>
  <si>
    <r>
      <t>P</t>
    </r>
    <r>
      <rPr>
        <b/>
        <vertAlign val="subscript"/>
        <sz val="10"/>
        <rFont val="Arial"/>
        <family val="2"/>
      </rPr>
      <t>2</t>
    </r>
    <r>
      <rPr>
        <b/>
        <sz val="10"/>
        <rFont val="Arial"/>
        <family val="2"/>
      </rPr>
      <t>O</t>
    </r>
    <r>
      <rPr>
        <b/>
        <vertAlign val="subscript"/>
        <sz val="10"/>
        <rFont val="Arial"/>
        <family val="2"/>
      </rPr>
      <t>5</t>
    </r>
    <r>
      <rPr>
        <b/>
        <sz val="10"/>
        <rFont val="Arial"/>
        <family val="2"/>
      </rPr>
      <t>/ton of manure</t>
    </r>
  </si>
  <si>
    <t>Manure lbs./day/1,000lbs.</t>
  </si>
  <si>
    <t>400 - 1,000</t>
  </si>
  <si>
    <t>900 - 1,400</t>
  </si>
  <si>
    <t>150 - 1,500</t>
  </si>
  <si>
    <t>1100 -1,500</t>
  </si>
  <si>
    <t>1000-1,500</t>
  </si>
  <si>
    <t>1: Beef Finishing</t>
  </si>
  <si>
    <t>2: Beef Cow/calf</t>
  </si>
  <si>
    <t>3: Non Lact. Dairy</t>
  </si>
  <si>
    <t>4: Lactating Dairy</t>
  </si>
  <si>
    <t>5: Horse</t>
  </si>
  <si>
    <t>3. Guidance on interpreting output:</t>
  </si>
  <si>
    <t>Loading Points:</t>
  </si>
  <si>
    <t xml:space="preserve">A buffer is a vegetative area which effectively filters overland flow to the adjoining water feature (0-34' is not an effective buffer). Source: P Index and FOTG. </t>
  </si>
  <si>
    <t>(B) Concentrated Flow - Does the runnoff from the ACA enter a transport feature within 300 feet of the edge of the ACA?</t>
  </si>
  <si>
    <t>&lt; 100 Feet:</t>
  </si>
  <si>
    <t>200-300 Feet:</t>
  </si>
  <si>
    <t>&gt;300 Feet:</t>
  </si>
  <si>
    <t>100- 199 Feet:</t>
  </si>
  <si>
    <t>&lt; 35 Feet:</t>
  </si>
  <si>
    <t>35 -100 Feet:</t>
  </si>
  <si>
    <t>&gt;100  Feet:</t>
  </si>
  <si>
    <t>Environmental Sensitivity Index:</t>
  </si>
  <si>
    <t>Slope:</t>
  </si>
  <si>
    <t>Total Score:</t>
  </si>
  <si>
    <t>Site Information:</t>
  </si>
  <si>
    <t xml:space="preserve">Note: If total is 120 or greater, there is a significant risk of water resource impairment.  Follow the planning process to address this concern.  Consider both structural and non-structural alternatives.   </t>
  </si>
  <si>
    <t>Manure production rate (lbs/day per 1,000 lbs of live weight)</t>
  </si>
  <si>
    <t xml:space="preserve">Sum of A1 and A2: </t>
  </si>
  <si>
    <t>(A1) Overland Flow - Proximity to Vulnerable Water Feature:</t>
  </si>
  <si>
    <t>(A2) Buffer width adjacent to the selected water feature:</t>
  </si>
  <si>
    <t>High Value Water - A stream, lake, or estuary designated within a TMDL watershed based on the 303d Impaired Waters List, endangered species, and/or designated trout waters.</t>
  </si>
  <si>
    <r>
      <rPr>
        <b/>
        <sz val="10"/>
        <rFont val="Arial"/>
        <family val="2"/>
      </rPr>
      <t>High Value Water</t>
    </r>
    <r>
      <rPr>
        <sz val="10"/>
        <rFont val="Arial"/>
        <family val="2"/>
      </rPr>
      <t xml:space="preserve"> - A stream, lake, or estuary designated within a TMDL watershed based on the 303d Impaired Waters List, </t>
    </r>
  </si>
  <si>
    <t>endangered species, and/or designated trout waters.</t>
  </si>
  <si>
    <r>
      <t xml:space="preserve">Karst features - </t>
    </r>
    <r>
      <rPr>
        <sz val="10"/>
        <rFont val="Arial"/>
        <family val="2"/>
      </rPr>
      <t>Includes sinkholes, limestone rock outcrops, and fractured limestone that are direct conduits to ground water.</t>
    </r>
  </si>
  <si>
    <t>Select Livestock Type from the list below in Table 1:</t>
  </si>
  <si>
    <r>
      <t xml:space="preserve">The greater of A </t>
    </r>
    <r>
      <rPr>
        <b/>
        <i/>
        <sz val="10"/>
        <rFont val="Arial"/>
        <family val="2"/>
      </rPr>
      <t>or</t>
    </r>
    <r>
      <rPr>
        <b/>
        <sz val="10"/>
        <rFont val="Arial"/>
        <family val="2"/>
      </rPr>
      <t xml:space="preserve"> B (maximum 60 points can be earned here):     </t>
    </r>
  </si>
  <si>
    <r>
      <t xml:space="preserve">HUA/ACA - </t>
    </r>
    <r>
      <rPr>
        <sz val="10"/>
        <rFont val="Arial"/>
        <family val="2"/>
      </rPr>
      <t>Areas which have a high concentration of livestock, large amounts of waste and the inability  to sustain vegetation.</t>
    </r>
  </si>
  <si>
    <t>Client's Name:</t>
  </si>
  <si>
    <t>Avg. Wt.:</t>
  </si>
  <si>
    <t>If yes, then describe where and how they are feeding:</t>
  </si>
  <si>
    <t xml:space="preserve">Note:  The Landowner should be informed that if the selected alternative includes manure or wastewater handling, storage, or treatment practices, a Comprehensive Nutrient Management Plan (CNMP) must be developed and implemented for the farm prior to construction of the storage facility. </t>
  </si>
  <si>
    <t xml:space="preserve">Average animal weight (lbs)     </t>
  </si>
  <si>
    <t>If water is available in concentrated/feeding area, assume 60-70% drops in the area (adjust to site conditions).</t>
  </si>
  <si>
    <r>
      <t xml:space="preserve">Site Information - Receiving water feature and buffer considerations: (see exhibit 1 to determine if points are to be given in Section A below for overland flow to a vulnerable water feature </t>
    </r>
    <r>
      <rPr>
        <b/>
        <i/>
        <sz val="10"/>
        <rFont val="Arial"/>
        <family val="2"/>
      </rPr>
      <t>or</t>
    </r>
    <r>
      <rPr>
        <b/>
        <sz val="10"/>
        <rFont val="Arial"/>
        <family val="2"/>
      </rPr>
      <t xml:space="preserve"> Section B below for a concentrated flow to a vulnerable water feature)</t>
    </r>
  </si>
  <si>
    <t>Transport Feature - A swale, grassed waterway, gully, or similar feature where concentrated water flow occurs. (This transport feature must flow into the vulnerable water feature in the above question)</t>
  </si>
  <si>
    <r>
      <rPr>
        <b/>
        <sz val="10"/>
        <rFont val="Arial"/>
        <family val="2"/>
      </rPr>
      <t>Buffer</t>
    </r>
    <r>
      <rPr>
        <sz val="10"/>
        <rFont val="Arial"/>
        <family val="2"/>
      </rPr>
      <t xml:space="preserve"> - A permanently vegetated area with a minimum width of 35 feet.</t>
    </r>
  </si>
  <si>
    <t>801 to 1000</t>
  </si>
  <si>
    <t>1,001 +</t>
  </si>
  <si>
    <t>6: Goats/Sheep</t>
  </si>
  <si>
    <t>30-200</t>
  </si>
  <si>
    <t>IX -11</t>
  </si>
  <si>
    <t>Turkey</t>
  </si>
  <si>
    <t>7: Chicken Broiler</t>
  </si>
  <si>
    <t>8: Chicken Layer</t>
  </si>
  <si>
    <t>9: Turkey</t>
  </si>
  <si>
    <t>10:Turkey Breeder</t>
  </si>
  <si>
    <t>3-8</t>
  </si>
  <si>
    <t>20</t>
  </si>
  <si>
    <t>Chicken Broilers</t>
  </si>
  <si>
    <t>Chicken Layers</t>
  </si>
  <si>
    <t>Turkey Breeders</t>
  </si>
  <si>
    <t>Tons Litter / 1000 Birds</t>
  </si>
  <si>
    <t xml:space="preserve">Tons litter/1000 lbs </t>
  </si>
  <si>
    <t>Avg Market Wt</t>
  </si>
  <si>
    <t>Typical Flock Length</t>
  </si>
  <si>
    <t>Column A:</t>
  </si>
  <si>
    <t>Use the number of animals on site within the Column C Days in concentrated area. For poultry production round flocks up to whole numbers.</t>
  </si>
  <si>
    <t>Size of current manure storage area (ac)</t>
  </si>
  <si>
    <t>If water is only available in pasture outside concentrated/feeding area, assume 40-50% drops in the area (adjust to site conditions). For confined feeding use 100% confinement.</t>
  </si>
  <si>
    <t>WP-4 Risk Assessment for Water Quality Impairment from Animal Concentrated Areas</t>
  </si>
  <si>
    <t xml:space="preserve">For those who are feeding, are alternative manure storage locations available? </t>
  </si>
  <si>
    <t>Could relocation of the manure storage area reduce the risk to the water resources?</t>
  </si>
  <si>
    <t>Is the cooperator currently feeding hay or other feedstuffs from a fixed hardened location that allows for manure collection?</t>
  </si>
  <si>
    <t>If the cooperator is not feeding hay or other supplements, on a hardened location that allows for manure collection, then do not complete this form.</t>
  </si>
  <si>
    <t>Livestock Manure and Nutrient Loading Estimator</t>
  </si>
  <si>
    <t xml:space="preserve">Note: Calculation of manure weight, N, and P are associated with livestock concentrated/feeding locations.  Dairy, beef, horse and sheep values are based on NRCS Agricultural Waste Management Field Handbook (AWMFH). Poultry values are based on the DCRs Virginia Nutrient Management Standards and Criteria, Revised 2014. </t>
  </si>
  <si>
    <r>
      <t xml:space="preserve">From DCRs </t>
    </r>
    <r>
      <rPr>
        <i/>
        <u/>
        <sz val="10"/>
        <rFont val="Arial"/>
        <family val="2"/>
      </rPr>
      <t xml:space="preserve">Virginia Nutrient Management Standards and Criteria, Revised 7/2014, </t>
    </r>
    <r>
      <rPr>
        <sz val="10"/>
        <rFont val="Arial"/>
        <family val="2"/>
      </rPr>
      <t xml:space="preserve">Table 1-4.  Includes soils with leaching potential, shallow soils and poor drainage. </t>
    </r>
    <r>
      <rPr>
        <i/>
        <sz val="10"/>
        <rFont val="Arial"/>
        <family val="2"/>
      </rPr>
      <t>(Use soil series at the existing HUA/ACA.)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</si>
</sst>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name val="Arial"/>
    </font>
    <font>
      <sz val="10"/>
      <name val="Arial"/>
      <family val="2"/>
    </font>
    <font>
      <sz val="8"/>
      <name val="Arial"/>
      <family val="2"/>
    </font>
    <font>
      <b/>
      <sz val="10"/>
      <name val="Arial"/>
      <family val="2"/>
    </font>
    <font>
      <vertAlign val="subscript"/>
      <sz val="10"/>
      <name val="Arial"/>
      <family val="2"/>
    </font>
    <font>
      <sz val="10"/>
      <name val="Arial"/>
      <family val="2"/>
    </font>
    <font>
      <b/>
      <sz val="18"/>
      <name val="Arial"/>
      <family val="2"/>
    </font>
    <font>
      <b/>
      <sz val="12"/>
      <name val="Arial"/>
      <family val="2"/>
    </font>
    <font>
      <sz val="12"/>
      <name val="Arial"/>
      <family val="2"/>
    </font>
    <font>
      <b/>
      <sz val="10"/>
      <color indexed="10"/>
      <name val="Arial"/>
      <family val="2"/>
    </font>
    <font>
      <i/>
      <u/>
      <sz val="10"/>
      <name val="Arial"/>
      <family val="2"/>
    </font>
    <font>
      <sz val="9"/>
      <name val="Arial"/>
      <family val="2"/>
    </font>
    <font>
      <b/>
      <u/>
      <sz val="10"/>
      <name val="Arial"/>
      <family val="2"/>
    </font>
    <font>
      <u/>
      <sz val="10"/>
      <name val="Arial"/>
      <family val="2"/>
    </font>
    <font>
      <i/>
      <sz val="10"/>
      <name val="Arial"/>
      <family val="2"/>
    </font>
    <font>
      <i/>
      <sz val="9"/>
      <name val="Arial"/>
      <family val="2"/>
    </font>
    <font>
      <sz val="12"/>
      <name val="Arial"/>
      <family val="2"/>
    </font>
    <font>
      <b/>
      <sz val="14"/>
      <name val="Arial"/>
      <family val="2"/>
    </font>
    <font>
      <b/>
      <vertAlign val="subscript"/>
      <sz val="10"/>
      <name val="Arial"/>
      <family val="2"/>
    </font>
    <font>
      <sz val="10"/>
      <name val="Arial"/>
      <family val="2"/>
    </font>
    <font>
      <b/>
      <i/>
      <sz val="10"/>
      <name val="Arial"/>
      <family val="2"/>
    </font>
    <font>
      <b/>
      <i/>
      <sz val="12"/>
      <name val="Arial"/>
      <family val="2"/>
    </font>
    <font>
      <b/>
      <sz val="10"/>
      <color rgb="FFFF0000"/>
      <name val="Arial"/>
      <family val="2"/>
    </font>
    <font>
      <sz val="8"/>
      <color rgb="FF000000"/>
      <name val="Tahoma"/>
      <family val="2"/>
    </font>
  </fonts>
  <fills count="5">
    <fill>
      <patternFill patternType="none"/>
    </fill>
    <fill>
      <patternFill patternType="gray125"/>
    </fill>
    <fill>
      <patternFill patternType="solid">
        <fgColor rgb="FFFFFFCC"/>
        <bgColor indexed="64"/>
      </patternFill>
    </fill>
    <fill>
      <patternFill patternType="solid">
        <fgColor rgb="FFBDF2AE"/>
        <bgColor indexed="64"/>
      </patternFill>
    </fill>
    <fill>
      <patternFill patternType="solid">
        <fgColor theme="0"/>
        <bgColor indexed="64"/>
      </patternFill>
    </fill>
  </fills>
  <borders count="51">
    <border>
      <left/>
      <right/>
      <top/>
      <bottom/>
      <diagonal/>
    </border>
    <border>
      <left style="thick">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ck">
        <color indexed="64"/>
      </right>
      <top style="medium">
        <color indexed="64"/>
      </top>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ck">
        <color indexed="64"/>
      </right>
      <top/>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ck">
        <color indexed="64"/>
      </right>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ck">
        <color indexed="64"/>
      </right>
      <top/>
      <bottom style="thin">
        <color indexed="64"/>
      </bottom>
      <diagonal/>
    </border>
    <border>
      <left/>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right/>
      <top style="double">
        <color indexed="64"/>
      </top>
      <bottom/>
      <diagonal/>
    </border>
    <border>
      <left/>
      <right style="thin">
        <color indexed="64"/>
      </right>
      <top style="medium">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diagonal/>
    </border>
  </borders>
  <cellStyleXfs count="3">
    <xf numFmtId="0" fontId="0" fillId="0" borderId="0"/>
    <xf numFmtId="0" fontId="16" fillId="0" borderId="0"/>
    <xf numFmtId="9" fontId="1" fillId="0" borderId="0" applyFont="0" applyFill="0" applyBorder="0" applyAlignment="0" applyProtection="0"/>
  </cellStyleXfs>
  <cellXfs count="242">
    <xf numFmtId="0" fontId="0" fillId="0" borderId="0" xfId="0"/>
    <xf numFmtId="0" fontId="0" fillId="2" borderId="1" xfId="0" applyFill="1" applyBorder="1" applyAlignment="1" applyProtection="1">
      <alignment horizontal="center"/>
      <protection locked="0"/>
    </xf>
    <xf numFmtId="0" fontId="0" fillId="2" borderId="2" xfId="0" applyFill="1" applyBorder="1" applyAlignment="1" applyProtection="1">
      <alignment horizontal="center"/>
      <protection locked="0"/>
    </xf>
    <xf numFmtId="9" fontId="19" fillId="2" borderId="3" xfId="2" applyFont="1" applyFill="1" applyBorder="1" applyAlignment="1" applyProtection="1">
      <alignment horizontal="center"/>
      <protection locked="0"/>
    </xf>
    <xf numFmtId="0" fontId="0" fillId="2" borderId="3" xfId="0" applyFill="1" applyBorder="1" applyAlignment="1" applyProtection="1">
      <alignment horizontal="center"/>
      <protection locked="0"/>
    </xf>
    <xf numFmtId="0" fontId="3" fillId="2" borderId="4" xfId="0" applyFont="1" applyFill="1" applyBorder="1" applyAlignment="1" applyProtection="1">
      <alignment horizontal="center"/>
      <protection locked="0"/>
    </xf>
    <xf numFmtId="0" fontId="5" fillId="0" borderId="0" xfId="0" applyFont="1" applyAlignment="1">
      <alignment wrapText="1"/>
    </xf>
    <xf numFmtId="0" fontId="5" fillId="0" borderId="0" xfId="0" applyFont="1" applyAlignment="1">
      <alignment vertical="top" wrapText="1"/>
    </xf>
    <xf numFmtId="0" fontId="17" fillId="0" borderId="0" xfId="0" applyFont="1" applyAlignment="1">
      <alignment horizontal="center" wrapText="1"/>
    </xf>
    <xf numFmtId="0" fontId="0" fillId="0" borderId="0" xfId="0" applyAlignment="1">
      <alignment wrapText="1"/>
    </xf>
    <xf numFmtId="0" fontId="0" fillId="0" borderId="0" xfId="0" applyAlignment="1">
      <alignment horizontal="left"/>
    </xf>
    <xf numFmtId="0" fontId="8" fillId="0" borderId="0" xfId="0" applyFont="1" applyAlignment="1">
      <alignment horizontal="left"/>
    </xf>
    <xf numFmtId="0" fontId="0" fillId="0" borderId="0" xfId="0" applyAlignment="1">
      <alignment horizontal="center" wrapText="1"/>
    </xf>
    <xf numFmtId="0" fontId="8" fillId="0" borderId="0" xfId="0" applyFont="1" applyAlignment="1">
      <alignment horizontal="center" wrapText="1"/>
    </xf>
    <xf numFmtId="0" fontId="8" fillId="0" borderId="0" xfId="0" applyFont="1" applyAlignment="1">
      <alignment horizontal="left" wrapText="1"/>
    </xf>
    <xf numFmtId="0" fontId="7" fillId="0" borderId="0" xfId="0" applyFont="1" applyAlignment="1">
      <alignment horizontal="left" wrapText="1"/>
    </xf>
    <xf numFmtId="0" fontId="0" fillId="0" borderId="0" xfId="0" applyAlignment="1">
      <alignment horizontal="left" wrapText="1"/>
    </xf>
    <xf numFmtId="0" fontId="8" fillId="0" borderId="0" xfId="0" applyFont="1" applyAlignment="1">
      <alignment horizontal="right" wrapText="1"/>
    </xf>
    <xf numFmtId="0" fontId="8" fillId="0" borderId="0" xfId="0" applyFont="1" applyAlignment="1">
      <alignment wrapText="1"/>
    </xf>
    <xf numFmtId="0" fontId="0" fillId="0" borderId="0" xfId="0" applyAlignment="1">
      <alignment horizontal="center"/>
    </xf>
    <xf numFmtId="0" fontId="8" fillId="0" borderId="0" xfId="0" applyFont="1"/>
    <xf numFmtId="0" fontId="5" fillId="0" borderId="0" xfId="0" applyFont="1" applyAlignment="1">
      <alignment horizontal="left"/>
    </xf>
    <xf numFmtId="0" fontId="8" fillId="0" borderId="6" xfId="0" applyFont="1" applyBorder="1"/>
    <xf numFmtId="0" fontId="0" fillId="0" borderId="6" xfId="0" applyBorder="1"/>
    <xf numFmtId="0" fontId="7" fillId="0" borderId="0" xfId="0" applyFont="1" applyAlignment="1">
      <alignment vertical="center" wrapText="1"/>
    </xf>
    <xf numFmtId="0" fontId="6" fillId="0" borderId="0" xfId="0" applyFont="1" applyAlignment="1">
      <alignment wrapText="1"/>
    </xf>
    <xf numFmtId="0" fontId="3" fillId="0" borderId="0" xfId="0" applyFont="1" applyAlignment="1">
      <alignment horizontal="left"/>
    </xf>
    <xf numFmtId="0" fontId="3" fillId="0" borderId="0" xfId="0" applyFont="1"/>
    <xf numFmtId="0" fontId="0" fillId="3" borderId="25" xfId="0" applyFill="1" applyBorder="1" applyAlignment="1">
      <alignment horizontal="center" vertical="top" wrapText="1"/>
    </xf>
    <xf numFmtId="0" fontId="0" fillId="3" borderId="28" xfId="0" applyFill="1" applyBorder="1" applyAlignment="1">
      <alignment horizontal="center" vertical="top" wrapText="1"/>
    </xf>
    <xf numFmtId="0" fontId="0" fillId="3" borderId="29" xfId="0" applyFill="1" applyBorder="1" applyAlignment="1">
      <alignment horizontal="center" vertical="top" wrapText="1"/>
    </xf>
    <xf numFmtId="0" fontId="5" fillId="3" borderId="32" xfId="0" applyFont="1" applyFill="1" applyBorder="1" applyAlignment="1">
      <alignment horizontal="center" vertical="top" wrapText="1"/>
    </xf>
    <xf numFmtId="0" fontId="5" fillId="3" borderId="35" xfId="0" applyFont="1" applyFill="1" applyBorder="1" applyAlignment="1">
      <alignment horizontal="center" vertical="top" wrapText="1"/>
    </xf>
    <xf numFmtId="0" fontId="5" fillId="3" borderId="36" xfId="0" applyFont="1" applyFill="1" applyBorder="1" applyAlignment="1">
      <alignment horizontal="center" vertical="top" wrapText="1"/>
    </xf>
    <xf numFmtId="0" fontId="5" fillId="3" borderId="32"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5" fillId="3" borderId="37" xfId="0" applyFont="1" applyFill="1" applyBorder="1" applyAlignment="1">
      <alignment horizontal="center" vertical="center" wrapText="1"/>
    </xf>
    <xf numFmtId="3" fontId="9" fillId="3" borderId="2" xfId="0" applyNumberFormat="1" applyFont="1" applyFill="1" applyBorder="1" applyAlignment="1">
      <alignment horizontal="center"/>
    </xf>
    <xf numFmtId="3" fontId="9" fillId="3" borderId="3" xfId="0" applyNumberFormat="1" applyFont="1" applyFill="1" applyBorder="1" applyAlignment="1">
      <alignment horizontal="center"/>
    </xf>
    <xf numFmtId="3" fontId="9" fillId="3" borderId="38" xfId="0" applyNumberFormat="1" applyFont="1" applyFill="1" applyBorder="1" applyAlignment="1">
      <alignment horizontal="center"/>
    </xf>
    <xf numFmtId="0" fontId="5" fillId="0" borderId="0" xfId="0" applyFont="1" applyAlignment="1">
      <alignment horizontal="center"/>
    </xf>
    <xf numFmtId="4" fontId="0" fillId="0" borderId="0" xfId="0" applyNumberFormat="1" applyAlignment="1">
      <alignment horizontal="center"/>
    </xf>
    <xf numFmtId="0" fontId="0" fillId="4" borderId="0" xfId="0" applyFill="1"/>
    <xf numFmtId="0" fontId="0" fillId="4" borderId="0" xfId="0" applyFill="1" applyAlignment="1">
      <alignment horizontal="center"/>
    </xf>
    <xf numFmtId="0" fontId="0" fillId="0" borderId="0" xfId="0" applyAlignment="1">
      <alignment horizontal="center" vertical="top"/>
    </xf>
    <xf numFmtId="0" fontId="3" fillId="0" borderId="0" xfId="0" applyFont="1" applyAlignment="1">
      <alignment horizontal="center"/>
    </xf>
    <xf numFmtId="0" fontId="11" fillId="0" borderId="0" xfId="0" applyFont="1"/>
    <xf numFmtId="0" fontId="5" fillId="0" borderId="6" xfId="0" applyFont="1" applyBorder="1"/>
    <xf numFmtId="0" fontId="5" fillId="0" borderId="7" xfId="0" applyFont="1" applyBorder="1"/>
    <xf numFmtId="0" fontId="5" fillId="0" borderId="0" xfId="0" applyFont="1"/>
    <xf numFmtId="0" fontId="3" fillId="0" borderId="12" xfId="0" applyFont="1" applyBorder="1"/>
    <xf numFmtId="0" fontId="5" fillId="0" borderId="13" xfId="0" applyFont="1" applyBorder="1"/>
    <xf numFmtId="0" fontId="5" fillId="0" borderId="12" xfId="0" applyFont="1" applyBorder="1"/>
    <xf numFmtId="0" fontId="5" fillId="0" borderId="0" xfId="0" applyFont="1" applyAlignment="1">
      <alignment horizontal="right"/>
    </xf>
    <xf numFmtId="0" fontId="5" fillId="0" borderId="12" xfId="0" applyFont="1" applyBorder="1" applyAlignment="1">
      <alignment horizontal="center"/>
    </xf>
    <xf numFmtId="0" fontId="5" fillId="0" borderId="13" xfId="0" applyFont="1" applyBorder="1" applyAlignment="1">
      <alignment horizontal="center"/>
    </xf>
    <xf numFmtId="0" fontId="5" fillId="0" borderId="40" xfId="0" applyFont="1" applyBorder="1" applyAlignment="1">
      <alignment horizontal="center"/>
    </xf>
    <xf numFmtId="0" fontId="0" fillId="0" borderId="12" xfId="0" applyBorder="1"/>
    <xf numFmtId="0" fontId="0" fillId="0" borderId="14" xfId="0" applyBorder="1"/>
    <xf numFmtId="0" fontId="0" fillId="0" borderId="11" xfId="0" applyBorder="1"/>
    <xf numFmtId="0" fontId="5" fillId="0" borderId="11" xfId="0" applyFont="1" applyBorder="1"/>
    <xf numFmtId="0" fontId="5" fillId="0" borderId="11" xfId="0" applyFont="1" applyBorder="1" applyAlignment="1">
      <alignment vertical="top" wrapText="1"/>
    </xf>
    <xf numFmtId="0" fontId="14" fillId="0" borderId="11" xfId="0" applyFont="1" applyBorder="1" applyAlignment="1">
      <alignment horizontal="left" wrapText="1"/>
    </xf>
    <xf numFmtId="0" fontId="5" fillId="0" borderId="41" xfId="0" applyFont="1" applyBorder="1"/>
    <xf numFmtId="0" fontId="5" fillId="0" borderId="42" xfId="0" applyFont="1" applyBorder="1"/>
    <xf numFmtId="0" fontId="5" fillId="0" borderId="42" xfId="0" applyFont="1" applyBorder="1" applyAlignment="1">
      <alignment vertical="top" wrapText="1"/>
    </xf>
    <xf numFmtId="0" fontId="0" fillId="0" borderId="42" xfId="0" applyBorder="1"/>
    <xf numFmtId="0" fontId="3" fillId="0" borderId="44" xfId="0" applyFont="1" applyBorder="1" applyAlignment="1">
      <alignment horizontal="center"/>
    </xf>
    <xf numFmtId="0" fontId="5" fillId="0" borderId="6" xfId="0" applyFont="1" applyBorder="1" applyAlignment="1">
      <alignment vertical="top" wrapText="1"/>
    </xf>
    <xf numFmtId="0" fontId="5" fillId="0" borderId="7" xfId="0" applyFont="1" applyBorder="1" applyAlignment="1">
      <alignment horizontal="center"/>
    </xf>
    <xf numFmtId="0" fontId="0" fillId="0" borderId="12" xfId="0" applyBorder="1" applyAlignment="1">
      <alignment wrapText="1"/>
    </xf>
    <xf numFmtId="0" fontId="15" fillId="0" borderId="0" xfId="0" applyFont="1" applyAlignment="1">
      <alignment horizontal="left" vertical="center" wrapText="1"/>
    </xf>
    <xf numFmtId="0" fontId="5" fillId="0" borderId="0" xfId="0" applyFont="1" applyAlignment="1">
      <alignment vertical="center"/>
    </xf>
    <xf numFmtId="0" fontId="5" fillId="0" borderId="0" xfId="0" applyFont="1" applyAlignment="1">
      <alignment horizontal="right" vertical="center"/>
    </xf>
    <xf numFmtId="0" fontId="5" fillId="0" borderId="0" xfId="0" applyFont="1" applyAlignment="1">
      <alignment horizontal="left" vertical="top" wrapText="1"/>
    </xf>
    <xf numFmtId="0" fontId="5" fillId="0" borderId="0" xfId="0" applyFont="1" applyAlignment="1">
      <alignment vertical="top"/>
    </xf>
    <xf numFmtId="0" fontId="0" fillId="0" borderId="12" xfId="0" applyBorder="1" applyAlignment="1">
      <alignment vertical="center"/>
    </xf>
    <xf numFmtId="0" fontId="5" fillId="0" borderId="0" xfId="0" applyFont="1" applyAlignment="1">
      <alignment horizontal="right" vertical="top" wrapText="1"/>
    </xf>
    <xf numFmtId="0" fontId="0" fillId="0" borderId="0" xfId="0" applyAlignment="1">
      <alignment vertical="center"/>
    </xf>
    <xf numFmtId="0" fontId="3" fillId="0" borderId="46" xfId="0" applyFont="1" applyBorder="1" applyAlignment="1">
      <alignment horizontal="center" vertical="center"/>
    </xf>
    <xf numFmtId="0" fontId="5" fillId="0" borderId="12" xfId="0" applyFont="1" applyBorder="1" applyAlignment="1">
      <alignment vertical="top" wrapText="1"/>
    </xf>
    <xf numFmtId="0" fontId="5" fillId="0" borderId="13" xfId="0" applyFont="1" applyBorder="1" applyAlignment="1">
      <alignment vertical="top"/>
    </xf>
    <xf numFmtId="0" fontId="3" fillId="0" borderId="4" xfId="0" applyFont="1" applyBorder="1" applyAlignment="1">
      <alignment horizontal="center"/>
    </xf>
    <xf numFmtId="0" fontId="0" fillId="0" borderId="0" xfId="0" applyAlignment="1">
      <alignment vertical="top"/>
    </xf>
    <xf numFmtId="0" fontId="5" fillId="0" borderId="6" xfId="0" applyFont="1" applyBorder="1" applyAlignment="1">
      <alignment vertical="top"/>
    </xf>
    <xf numFmtId="0" fontId="5" fillId="0" borderId="7" xfId="0" applyFont="1" applyBorder="1" applyAlignment="1">
      <alignment vertical="top"/>
    </xf>
    <xf numFmtId="0" fontId="5" fillId="0" borderId="12" xfId="0" applyFont="1" applyBorder="1" applyAlignment="1">
      <alignment wrapText="1"/>
    </xf>
    <xf numFmtId="0" fontId="5" fillId="0" borderId="0" xfId="0" applyFont="1" applyAlignment="1">
      <alignment horizontal="right" vertical="top"/>
    </xf>
    <xf numFmtId="0" fontId="5" fillId="0" borderId="47" xfId="0" applyFont="1" applyBorder="1"/>
    <xf numFmtId="0" fontId="5" fillId="0" borderId="48" xfId="0" applyFont="1" applyBorder="1"/>
    <xf numFmtId="0" fontId="5" fillId="0" borderId="49" xfId="0" applyFont="1" applyBorder="1"/>
    <xf numFmtId="0" fontId="7" fillId="0" borderId="0" xfId="0" applyFont="1" applyAlignment="1">
      <alignment horizontal="center"/>
    </xf>
    <xf numFmtId="0" fontId="22" fillId="0" borderId="10" xfId="0" applyFont="1" applyBorder="1" applyAlignment="1">
      <alignment horizontal="center"/>
    </xf>
    <xf numFmtId="0" fontId="5" fillId="2" borderId="11" xfId="0" applyFont="1" applyFill="1" applyBorder="1" applyAlignment="1" applyProtection="1">
      <alignment horizontal="left" wrapText="1"/>
      <protection locked="0"/>
    </xf>
    <xf numFmtId="0" fontId="8" fillId="0" borderId="3" xfId="1" applyFont="1" applyBorder="1" applyAlignment="1" applyProtection="1">
      <alignment horizontal="center"/>
      <protection locked="0"/>
    </xf>
    <xf numFmtId="0" fontId="1" fillId="0" borderId="0" xfId="0" applyFont="1" applyAlignment="1">
      <alignment wrapText="1"/>
    </xf>
    <xf numFmtId="0" fontId="1" fillId="0" borderId="0" xfId="0" applyFont="1" applyAlignment="1">
      <alignment vertical="top"/>
    </xf>
    <xf numFmtId="0" fontId="1" fillId="0" borderId="0" xfId="0" applyFont="1"/>
    <xf numFmtId="0" fontId="1" fillId="3" borderId="35" xfId="0" applyFont="1" applyFill="1" applyBorder="1" applyAlignment="1">
      <alignment horizontal="center" vertical="top" wrapText="1"/>
    </xf>
    <xf numFmtId="1" fontId="5" fillId="3" borderId="3" xfId="0" quotePrefix="1" applyNumberFormat="1" applyFont="1" applyFill="1" applyBorder="1" applyAlignment="1">
      <alignment horizontal="center"/>
    </xf>
    <xf numFmtId="0" fontId="8" fillId="0" borderId="0" xfId="0" applyFont="1" applyAlignment="1">
      <alignment horizontal="left" wrapText="1"/>
    </xf>
    <xf numFmtId="0" fontId="8" fillId="0" borderId="6" xfId="0" applyFont="1" applyBorder="1" applyAlignment="1">
      <alignment horizontal="left" wrapText="1"/>
    </xf>
    <xf numFmtId="0" fontId="1" fillId="0" borderId="0" xfId="0" applyFont="1" applyAlignment="1">
      <alignment horizontal="left" vertical="top" wrapText="1"/>
    </xf>
    <xf numFmtId="0" fontId="0" fillId="3" borderId="26" xfId="0" applyFill="1" applyBorder="1" applyAlignment="1">
      <alignment horizontal="center" vertical="top" wrapText="1"/>
    </xf>
    <xf numFmtId="0" fontId="0" fillId="3" borderId="27" xfId="0" applyFill="1" applyBorder="1" applyAlignment="1">
      <alignment horizontal="center" vertical="top" wrapText="1"/>
    </xf>
    <xf numFmtId="0" fontId="5" fillId="3" borderId="33" xfId="0" applyFont="1" applyFill="1" applyBorder="1" applyAlignment="1">
      <alignment horizontal="center" vertical="top" wrapText="1"/>
    </xf>
    <xf numFmtId="0" fontId="5" fillId="3" borderId="34" xfId="0" applyFont="1" applyFill="1" applyBorder="1" applyAlignment="1">
      <alignment horizontal="center" vertical="top" wrapText="1"/>
    </xf>
    <xf numFmtId="0" fontId="0" fillId="3" borderId="28" xfId="0" applyFill="1" applyBorder="1" applyAlignment="1">
      <alignment horizontal="center" vertical="center"/>
    </xf>
    <xf numFmtId="0" fontId="0" fillId="3" borderId="28" xfId="0" applyFill="1" applyBorder="1" applyAlignment="1">
      <alignment horizontal="center" vertical="center" wrapText="1"/>
    </xf>
    <xf numFmtId="0" fontId="3" fillId="3" borderId="28" xfId="0" applyFont="1" applyFill="1" applyBorder="1" applyAlignment="1">
      <alignment horizontal="center" vertical="center"/>
    </xf>
    <xf numFmtId="0" fontId="3" fillId="3" borderId="28" xfId="0" applyFont="1" applyFill="1" applyBorder="1"/>
    <xf numFmtId="0" fontId="5" fillId="3" borderId="28" xfId="0" applyFont="1" applyFill="1" applyBorder="1" applyAlignment="1">
      <alignment horizontal="center"/>
    </xf>
    <xf numFmtId="0" fontId="5" fillId="3" borderId="26" xfId="0" applyFont="1" applyFill="1" applyBorder="1" applyAlignment="1">
      <alignment horizontal="center"/>
    </xf>
    <xf numFmtId="0" fontId="5" fillId="3" borderId="39" xfId="0" applyFont="1" applyFill="1" applyBorder="1" applyAlignment="1">
      <alignment horizontal="center"/>
    </xf>
    <xf numFmtId="0" fontId="0" fillId="3" borderId="27" xfId="0" applyFill="1" applyBorder="1" applyAlignment="1">
      <alignment horizontal="center"/>
    </xf>
    <xf numFmtId="0" fontId="5" fillId="0" borderId="0" xfId="0" applyFont="1" applyAlignment="1">
      <alignment horizontal="left"/>
    </xf>
    <xf numFmtId="0" fontId="5" fillId="3" borderId="21" xfId="0" applyFont="1" applyFill="1" applyBorder="1" applyAlignment="1">
      <alignment horizontal="center" vertical="top" wrapText="1"/>
    </xf>
    <xf numFmtId="0" fontId="5" fillId="3" borderId="22" xfId="0" applyFont="1" applyFill="1" applyBorder="1" applyAlignment="1">
      <alignment horizontal="center" vertical="top" wrapText="1"/>
    </xf>
    <xf numFmtId="0" fontId="5" fillId="3" borderId="23" xfId="0" applyFont="1" applyFill="1" applyBorder="1" applyAlignment="1">
      <alignment horizontal="center" vertical="top" wrapText="1"/>
    </xf>
    <xf numFmtId="0" fontId="5" fillId="3" borderId="25" xfId="0" applyFont="1" applyFill="1" applyBorder="1" applyAlignment="1">
      <alignment horizontal="center" vertical="top" wrapText="1"/>
    </xf>
    <xf numFmtId="0" fontId="5" fillId="3" borderId="28" xfId="0" applyFont="1" applyFill="1" applyBorder="1" applyAlignment="1">
      <alignment horizontal="center" vertical="top" wrapText="1"/>
    </xf>
    <xf numFmtId="0" fontId="5" fillId="3" borderId="30" xfId="0" applyFont="1" applyFill="1" applyBorder="1" applyAlignment="1">
      <alignment horizontal="center" vertical="top" wrapText="1"/>
    </xf>
    <xf numFmtId="0" fontId="5" fillId="3" borderId="18" xfId="0" applyFont="1" applyFill="1" applyBorder="1" applyAlignment="1">
      <alignment horizontal="center" vertical="top" wrapText="1"/>
    </xf>
    <xf numFmtId="0" fontId="5" fillId="3" borderId="19" xfId="0" applyFont="1" applyFill="1" applyBorder="1" applyAlignment="1">
      <alignment horizontal="center" vertical="top" wrapText="1"/>
    </xf>
    <xf numFmtId="0" fontId="5" fillId="3" borderId="20" xfId="0" applyFont="1" applyFill="1" applyBorder="1" applyAlignment="1">
      <alignment horizontal="center" vertical="top" wrapText="1"/>
    </xf>
    <xf numFmtId="3" fontId="0" fillId="2" borderId="15" xfId="0" applyNumberFormat="1" applyFill="1" applyBorder="1" applyAlignment="1" applyProtection="1">
      <alignment horizontal="center"/>
      <protection locked="0"/>
    </xf>
    <xf numFmtId="3" fontId="0" fillId="2" borderId="16" xfId="0" applyNumberFormat="1" applyFill="1" applyBorder="1" applyAlignment="1" applyProtection="1">
      <alignment horizontal="center"/>
      <protection locked="0"/>
    </xf>
    <xf numFmtId="0" fontId="5" fillId="3" borderId="17" xfId="0" applyFont="1" applyFill="1" applyBorder="1" applyAlignment="1">
      <alignment horizontal="center" vertical="center" wrapText="1"/>
    </xf>
    <xf numFmtId="0" fontId="5" fillId="3" borderId="24" xfId="0" applyFont="1" applyFill="1" applyBorder="1" applyAlignment="1">
      <alignment horizontal="center" vertical="center"/>
    </xf>
    <xf numFmtId="0" fontId="5" fillId="3" borderId="31" xfId="0" applyFont="1" applyFill="1" applyBorder="1" applyAlignment="1">
      <alignment horizontal="center" vertical="center"/>
    </xf>
    <xf numFmtId="0" fontId="0" fillId="0" borderId="0" xfId="0" applyAlignment="1">
      <alignment horizontal="left"/>
    </xf>
    <xf numFmtId="0" fontId="5" fillId="3" borderId="26" xfId="0" applyFont="1" applyFill="1" applyBorder="1" applyAlignment="1">
      <alignment horizontal="center" vertical="top"/>
    </xf>
    <xf numFmtId="0" fontId="5" fillId="3" borderId="39" xfId="0" applyFont="1" applyFill="1" applyBorder="1" applyAlignment="1">
      <alignment horizontal="center" vertical="top"/>
    </xf>
    <xf numFmtId="0" fontId="5" fillId="3" borderId="27" xfId="0" applyFont="1" applyFill="1" applyBorder="1" applyAlignment="1">
      <alignment horizontal="center" vertical="top"/>
    </xf>
    <xf numFmtId="0" fontId="0" fillId="0" borderId="26" xfId="0" applyBorder="1" applyAlignment="1">
      <alignment horizontal="center"/>
    </xf>
    <xf numFmtId="0" fontId="0" fillId="0" borderId="39" xfId="0" applyBorder="1" applyAlignment="1">
      <alignment horizontal="center"/>
    </xf>
    <xf numFmtId="0" fontId="0" fillId="0" borderId="27" xfId="0" applyBorder="1" applyAlignment="1">
      <alignment horizontal="center"/>
    </xf>
    <xf numFmtId="0" fontId="0" fillId="3" borderId="28" xfId="0" applyFill="1" applyBorder="1" applyAlignment="1">
      <alignment horizontal="center"/>
    </xf>
    <xf numFmtId="0" fontId="0" fillId="0" borderId="28" xfId="0" applyBorder="1" applyAlignment="1">
      <alignment horizontal="center"/>
    </xf>
    <xf numFmtId="0" fontId="5" fillId="3" borderId="26" xfId="0" applyFont="1" applyFill="1" applyBorder="1" applyAlignment="1">
      <alignment horizontal="center" vertical="center" wrapText="1"/>
    </xf>
    <xf numFmtId="0" fontId="0" fillId="3" borderId="39" xfId="0" applyFill="1" applyBorder="1" applyAlignment="1">
      <alignment horizontal="center" vertical="center" wrapText="1"/>
    </xf>
    <xf numFmtId="0" fontId="0" fillId="3" borderId="27" xfId="0" applyFill="1" applyBorder="1" applyAlignment="1">
      <alignment horizontal="center" vertical="center" wrapText="1"/>
    </xf>
    <xf numFmtId="0" fontId="0" fillId="3" borderId="26" xfId="0" applyFill="1" applyBorder="1" applyAlignment="1">
      <alignment horizontal="center"/>
    </xf>
    <xf numFmtId="0" fontId="0" fillId="3" borderId="39" xfId="0" applyFill="1" applyBorder="1" applyAlignment="1">
      <alignment horizontal="center"/>
    </xf>
    <xf numFmtId="0" fontId="5" fillId="0" borderId="26" xfId="0" applyFont="1" applyBorder="1" applyAlignment="1">
      <alignment horizontal="center"/>
    </xf>
    <xf numFmtId="0" fontId="5" fillId="0" borderId="27" xfId="0" applyFont="1" applyBorder="1" applyAlignment="1">
      <alignment horizontal="center"/>
    </xf>
    <xf numFmtId="0" fontId="5" fillId="0" borderId="39" xfId="0" applyFont="1" applyBorder="1" applyAlignment="1">
      <alignment horizontal="center"/>
    </xf>
    <xf numFmtId="0" fontId="0" fillId="0" borderId="27" xfId="0" applyBorder="1"/>
    <xf numFmtId="0" fontId="1" fillId="3" borderId="26" xfId="0" applyFont="1" applyFill="1" applyBorder="1" applyAlignment="1">
      <alignment horizontal="center"/>
    </xf>
    <xf numFmtId="0" fontId="1" fillId="3" borderId="27" xfId="0" applyFont="1" applyFill="1" applyBorder="1" applyAlignment="1">
      <alignment horizontal="center"/>
    </xf>
    <xf numFmtId="0" fontId="7" fillId="0" borderId="0" xfId="0" applyFont="1" applyAlignment="1">
      <alignment vertical="center" wrapText="1"/>
    </xf>
    <xf numFmtId="0" fontId="7" fillId="0" borderId="0" xfId="0" applyFont="1" applyAlignment="1">
      <alignment vertical="center"/>
    </xf>
    <xf numFmtId="0" fontId="5" fillId="0" borderId="12" xfId="0" applyFont="1" applyBorder="1" applyAlignment="1">
      <alignment wrapText="1"/>
    </xf>
    <xf numFmtId="0" fontId="5" fillId="0" borderId="0" xfId="0" applyFont="1" applyAlignment="1">
      <alignment wrapText="1"/>
    </xf>
    <xf numFmtId="0" fontId="5" fillId="0" borderId="13" xfId="0" applyFont="1" applyBorder="1" applyAlignment="1">
      <alignment wrapText="1"/>
    </xf>
    <xf numFmtId="0" fontId="5" fillId="0" borderId="12" xfId="0" applyFont="1" applyBorder="1" applyAlignment="1">
      <alignment horizontal="left" vertical="top" wrapText="1"/>
    </xf>
    <xf numFmtId="0" fontId="5" fillId="0" borderId="0" xfId="0" applyFont="1" applyAlignment="1">
      <alignment horizontal="left" vertical="top" wrapText="1"/>
    </xf>
    <xf numFmtId="0" fontId="5" fillId="0" borderId="0" xfId="0" applyFont="1" applyAlignment="1">
      <alignment vertical="center" wrapText="1"/>
    </xf>
    <xf numFmtId="0" fontId="3" fillId="0" borderId="12" xfId="0" applyFont="1" applyBorder="1" applyAlignment="1">
      <alignment horizontal="left"/>
    </xf>
    <xf numFmtId="0" fontId="3" fillId="0" borderId="0" xfId="0" applyFont="1" applyAlignment="1">
      <alignment horizontal="left"/>
    </xf>
    <xf numFmtId="0" fontId="12" fillId="0" borderId="0" xfId="0" applyFont="1" applyAlignment="1">
      <alignment horizontal="center"/>
    </xf>
    <xf numFmtId="0" fontId="3" fillId="0" borderId="5" xfId="0" applyFont="1" applyBorder="1" applyAlignment="1">
      <alignment vertical="top" wrapText="1"/>
    </xf>
    <xf numFmtId="0" fontId="3" fillId="0" borderId="6" xfId="0" applyFont="1" applyBorder="1" applyAlignment="1">
      <alignment vertical="top" wrapText="1"/>
    </xf>
    <xf numFmtId="0" fontId="3" fillId="0" borderId="12" xfId="0" applyFont="1" applyBorder="1" applyAlignment="1">
      <alignment vertical="top" wrapText="1"/>
    </xf>
    <xf numFmtId="0" fontId="3" fillId="0" borderId="0" xfId="0" applyFont="1" applyAlignment="1">
      <alignment vertical="top" wrapText="1"/>
    </xf>
    <xf numFmtId="0" fontId="3" fillId="0" borderId="5" xfId="0" applyFont="1" applyBorder="1"/>
    <xf numFmtId="0" fontId="5" fillId="0" borderId="6" xfId="0" applyFont="1" applyBorder="1"/>
    <xf numFmtId="0" fontId="14" fillId="0" borderId="0" xfId="0" applyFont="1" applyAlignment="1">
      <alignment horizontal="left" vertical="center" wrapText="1"/>
    </xf>
    <xf numFmtId="0" fontId="5" fillId="0" borderId="12" xfId="0" applyFont="1" applyBorder="1" applyAlignment="1">
      <alignment horizontal="right"/>
    </xf>
    <xf numFmtId="0" fontId="5" fillId="0" borderId="0" xfId="0" applyFont="1" applyAlignment="1">
      <alignment horizontal="right"/>
    </xf>
    <xf numFmtId="0" fontId="3" fillId="2" borderId="8"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0" fontId="0" fillId="0" borderId="0" xfId="0" applyAlignment="1">
      <alignment horizontal="center" wrapText="1"/>
    </xf>
    <xf numFmtId="0" fontId="3" fillId="0" borderId="0" xfId="0" applyFont="1" applyAlignment="1">
      <alignment horizontal="right"/>
    </xf>
    <xf numFmtId="0" fontId="13" fillId="0" borderId="0" xfId="0" applyFont="1" applyAlignment="1">
      <alignment horizontal="center"/>
    </xf>
    <xf numFmtId="0" fontId="13" fillId="0" borderId="13" xfId="0" applyFont="1" applyBorder="1" applyAlignment="1">
      <alignment horizontal="center"/>
    </xf>
    <xf numFmtId="0" fontId="12" fillId="0" borderId="0" xfId="0" applyFont="1" applyAlignment="1">
      <alignment horizontal="center" vertical="center"/>
    </xf>
    <xf numFmtId="0" fontId="13" fillId="0" borderId="0" xfId="0" applyFont="1" applyAlignment="1">
      <alignment vertical="center"/>
    </xf>
    <xf numFmtId="0" fontId="3" fillId="0" borderId="41" xfId="0" applyFont="1" applyBorder="1" applyAlignment="1">
      <alignment horizontal="right" vertical="center"/>
    </xf>
    <xf numFmtId="0" fontId="3" fillId="0" borderId="42" xfId="0" applyFont="1" applyBorder="1" applyAlignment="1">
      <alignment horizontal="right" vertical="center"/>
    </xf>
    <xf numFmtId="0" fontId="3" fillId="0" borderId="43" xfId="0" applyFont="1" applyBorder="1" applyAlignment="1">
      <alignment horizontal="right" vertical="center"/>
    </xf>
    <xf numFmtId="0" fontId="3" fillId="0" borderId="0" xfId="0" applyFont="1" applyAlignment="1">
      <alignment horizontal="left" wrapText="1"/>
    </xf>
    <xf numFmtId="0" fontId="17" fillId="0" borderId="0" xfId="0" applyFont="1" applyAlignment="1">
      <alignment horizontal="center" vertical="center" wrapText="1"/>
    </xf>
    <xf numFmtId="0" fontId="8" fillId="0" borderId="0" xfId="0" applyFont="1" applyAlignment="1">
      <alignment horizontal="right" wrapText="1"/>
    </xf>
    <xf numFmtId="3" fontId="5" fillId="2" borderId="11" xfId="0" applyNumberFormat="1" applyFont="1" applyFill="1" applyBorder="1" applyAlignment="1" applyProtection="1">
      <alignment horizontal="center" wrapText="1"/>
      <protection locked="0"/>
    </xf>
    <xf numFmtId="3" fontId="0" fillId="2" borderId="11" xfId="0" applyNumberFormat="1" applyFill="1" applyBorder="1" applyAlignment="1" applyProtection="1">
      <alignment horizontal="center" wrapText="1"/>
      <protection locked="0"/>
    </xf>
    <xf numFmtId="0" fontId="5" fillId="2" borderId="11" xfId="0" applyFont="1" applyFill="1" applyBorder="1" applyAlignment="1" applyProtection="1">
      <alignment horizontal="center" wrapText="1"/>
      <protection locked="0"/>
    </xf>
    <xf numFmtId="0" fontId="0" fillId="2" borderId="11" xfId="0" applyFill="1" applyBorder="1" applyAlignment="1" applyProtection="1">
      <alignment horizontal="center" wrapText="1"/>
      <protection locked="0"/>
    </xf>
    <xf numFmtId="0" fontId="5" fillId="2" borderId="11" xfId="0" applyFont="1" applyFill="1" applyBorder="1" applyAlignment="1" applyProtection="1">
      <alignment horizontal="center"/>
      <protection locked="0"/>
    </xf>
    <xf numFmtId="0" fontId="0" fillId="2" borderId="11" xfId="0" applyFill="1" applyBorder="1" applyAlignment="1" applyProtection="1">
      <alignment horizontal="center"/>
      <protection locked="0"/>
    </xf>
    <xf numFmtId="0" fontId="0" fillId="0" borderId="0" xfId="0" applyAlignment="1">
      <alignment horizontal="left" wrapText="1"/>
    </xf>
    <xf numFmtId="0" fontId="5" fillId="2" borderId="5" xfId="0" applyFont="1" applyFill="1" applyBorder="1" applyAlignment="1" applyProtection="1">
      <alignment vertical="top" wrapText="1"/>
      <protection locked="0"/>
    </xf>
    <xf numFmtId="0" fontId="5" fillId="2" borderId="6" xfId="0" applyFont="1" applyFill="1" applyBorder="1" applyAlignment="1" applyProtection="1">
      <alignment vertical="top" wrapText="1"/>
      <protection locked="0"/>
    </xf>
    <xf numFmtId="0" fontId="5" fillId="2" borderId="7" xfId="0" applyFont="1" applyFill="1" applyBorder="1" applyAlignment="1" applyProtection="1">
      <alignment vertical="top" wrapText="1"/>
      <protection locked="0"/>
    </xf>
    <xf numFmtId="0" fontId="5" fillId="2" borderId="12" xfId="0" applyFont="1" applyFill="1" applyBorder="1" applyAlignment="1" applyProtection="1">
      <alignment vertical="top" wrapText="1"/>
      <protection locked="0"/>
    </xf>
    <xf numFmtId="0" fontId="5" fillId="2" borderId="0" xfId="0" applyFont="1" applyFill="1" applyAlignment="1" applyProtection="1">
      <alignment vertical="top" wrapText="1"/>
      <protection locked="0"/>
    </xf>
    <xf numFmtId="0" fontId="5" fillId="2" borderId="13" xfId="0" applyFont="1" applyFill="1" applyBorder="1" applyAlignment="1" applyProtection="1">
      <alignment vertical="top" wrapText="1"/>
      <protection locked="0"/>
    </xf>
    <xf numFmtId="0" fontId="5" fillId="2" borderId="14" xfId="0" applyFont="1" applyFill="1" applyBorder="1" applyAlignment="1" applyProtection="1">
      <alignment vertical="top" wrapText="1"/>
      <protection locked="0"/>
    </xf>
    <xf numFmtId="0" fontId="5" fillId="2" borderId="11" xfId="0" applyFont="1" applyFill="1" applyBorder="1" applyAlignment="1" applyProtection="1">
      <alignment vertical="top" wrapText="1"/>
      <protection locked="0"/>
    </xf>
    <xf numFmtId="0" fontId="5" fillId="2" borderId="2" xfId="0" applyFont="1" applyFill="1" applyBorder="1" applyAlignment="1" applyProtection="1">
      <alignment vertical="top" wrapText="1"/>
      <protection locked="0"/>
    </xf>
    <xf numFmtId="0" fontId="5" fillId="0" borderId="6" xfId="0" applyFont="1" applyBorder="1" applyAlignment="1" applyProtection="1">
      <alignment vertical="top" wrapText="1"/>
      <protection locked="0"/>
    </xf>
    <xf numFmtId="0" fontId="5" fillId="0" borderId="7" xfId="0" applyFont="1" applyBorder="1" applyAlignment="1" applyProtection="1">
      <alignment vertical="top" wrapText="1"/>
      <protection locked="0"/>
    </xf>
    <xf numFmtId="0" fontId="5" fillId="0" borderId="12" xfId="0" applyFont="1" applyBorder="1" applyAlignment="1" applyProtection="1">
      <alignment vertical="top" wrapText="1"/>
      <protection locked="0"/>
    </xf>
    <xf numFmtId="0" fontId="5" fillId="0" borderId="0" xfId="0" applyFont="1" applyAlignment="1" applyProtection="1">
      <alignment vertical="top" wrapText="1"/>
      <protection locked="0"/>
    </xf>
    <xf numFmtId="0" fontId="5" fillId="0" borderId="13" xfId="0" applyFont="1" applyBorder="1" applyAlignment="1" applyProtection="1">
      <alignment vertical="top" wrapText="1"/>
      <protection locked="0"/>
    </xf>
    <xf numFmtId="0" fontId="5" fillId="0" borderId="14" xfId="0" applyFont="1" applyBorder="1" applyAlignment="1" applyProtection="1">
      <alignment vertical="top" wrapText="1"/>
      <protection locked="0"/>
    </xf>
    <xf numFmtId="0" fontId="5" fillId="0" borderId="11" xfId="0" applyFont="1" applyBorder="1" applyAlignment="1" applyProtection="1">
      <alignment vertical="top" wrapText="1"/>
      <protection locked="0"/>
    </xf>
    <xf numFmtId="0" fontId="5" fillId="0" borderId="2" xfId="0" applyFont="1" applyBorder="1" applyAlignment="1" applyProtection="1">
      <alignment vertical="top" wrapText="1"/>
      <protection locked="0"/>
    </xf>
    <xf numFmtId="0" fontId="3" fillId="0" borderId="11" xfId="0" applyFont="1" applyBorder="1" applyAlignment="1">
      <alignment horizontal="center"/>
    </xf>
    <xf numFmtId="0" fontId="8" fillId="0" borderId="11" xfId="0" applyFont="1" applyBorder="1" applyAlignment="1">
      <alignment horizontal="center" wrapText="1"/>
    </xf>
    <xf numFmtId="0" fontId="7" fillId="0" borderId="0" xfId="0" applyFont="1" applyAlignment="1">
      <alignment horizontal="center"/>
    </xf>
    <xf numFmtId="0" fontId="7" fillId="0" borderId="50" xfId="0" applyFont="1" applyBorder="1" applyAlignment="1">
      <alignment horizontal="center"/>
    </xf>
    <xf numFmtId="0" fontId="1" fillId="0" borderId="0" xfId="0" applyFont="1" applyAlignment="1">
      <alignment vertical="top" wrapText="1"/>
    </xf>
    <xf numFmtId="0" fontId="5" fillId="0" borderId="0" xfId="0" applyFont="1" applyAlignment="1">
      <alignment vertical="top" wrapText="1"/>
    </xf>
    <xf numFmtId="0" fontId="15" fillId="0" borderId="0" xfId="0" applyFont="1" applyAlignment="1">
      <alignment horizontal="left" vertical="center" wrapText="1"/>
    </xf>
    <xf numFmtId="0" fontId="3" fillId="0" borderId="42" xfId="0" applyFont="1" applyBorder="1" applyAlignment="1">
      <alignment horizontal="right" vertical="top"/>
    </xf>
    <xf numFmtId="0" fontId="3" fillId="0" borderId="43" xfId="0" applyFont="1" applyBorder="1" applyAlignment="1">
      <alignment horizontal="right" vertical="top"/>
    </xf>
    <xf numFmtId="0" fontId="3" fillId="0" borderId="5" xfId="0" applyFont="1" applyBorder="1" applyAlignment="1">
      <alignment wrapText="1"/>
    </xf>
    <xf numFmtId="0" fontId="0" fillId="0" borderId="6" xfId="0" applyBorder="1" applyAlignment="1">
      <alignment wrapText="1"/>
    </xf>
    <xf numFmtId="0" fontId="0" fillId="0" borderId="12" xfId="0" applyBorder="1" applyAlignment="1">
      <alignment wrapText="1"/>
    </xf>
    <xf numFmtId="0" fontId="0" fillId="0" borderId="0" xfId="0" applyAlignment="1">
      <alignment wrapText="1"/>
    </xf>
    <xf numFmtId="0" fontId="21" fillId="0" borderId="45" xfId="0" applyFont="1" applyBorder="1" applyAlignment="1">
      <alignment horizontal="center" vertical="center" wrapText="1"/>
    </xf>
    <xf numFmtId="0" fontId="21" fillId="0" borderId="0" xfId="0" applyFont="1" applyAlignment="1">
      <alignment horizontal="center" vertical="center" wrapText="1"/>
    </xf>
    <xf numFmtId="0" fontId="21" fillId="0" borderId="11" xfId="0" applyFont="1" applyBorder="1" applyAlignment="1">
      <alignment horizontal="center" vertical="center" wrapText="1"/>
    </xf>
    <xf numFmtId="0" fontId="14" fillId="0" borderId="0" xfId="0" applyFont="1" applyAlignment="1">
      <alignment horizontal="left" wrapText="1"/>
    </xf>
    <xf numFmtId="1" fontId="0" fillId="3" borderId="26" xfId="0" applyNumberFormat="1" applyFill="1" applyBorder="1" applyAlignment="1">
      <alignment horizontal="center"/>
    </xf>
    <xf numFmtId="1" fontId="0" fillId="3" borderId="39" xfId="0" applyNumberFormat="1" applyFill="1" applyBorder="1" applyAlignment="1">
      <alignment horizontal="center"/>
    </xf>
    <xf numFmtId="1" fontId="0" fillId="3" borderId="27" xfId="0" applyNumberFormat="1" applyFill="1" applyBorder="1" applyAlignment="1">
      <alignment horizontal="center"/>
    </xf>
    <xf numFmtId="49" fontId="1" fillId="3" borderId="26" xfId="0" applyNumberFormat="1" applyFont="1" applyFill="1" applyBorder="1" applyAlignment="1">
      <alignment horizontal="center"/>
    </xf>
    <xf numFmtId="49" fontId="5" fillId="3" borderId="39" xfId="0" applyNumberFormat="1" applyFont="1" applyFill="1" applyBorder="1" applyAlignment="1">
      <alignment horizontal="center"/>
    </xf>
    <xf numFmtId="49" fontId="0" fillId="3" borderId="27" xfId="0" applyNumberFormat="1" applyFill="1" applyBorder="1" applyAlignment="1">
      <alignment horizontal="center"/>
    </xf>
    <xf numFmtId="0" fontId="8" fillId="0" borderId="6" xfId="0" applyFont="1" applyBorder="1" applyAlignment="1">
      <alignment horizontal="center" wrapText="1"/>
    </xf>
    <xf numFmtId="0" fontId="7" fillId="0" borderId="6"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horizontal="left" vertical="center" wrapText="1"/>
    </xf>
    <xf numFmtId="0" fontId="5" fillId="0" borderId="6" xfId="0" applyFont="1" applyBorder="1" applyAlignment="1">
      <alignment horizontal="center"/>
    </xf>
    <xf numFmtId="0" fontId="5" fillId="0" borderId="0" xfId="0" applyFont="1" applyAlignment="1">
      <alignment horizontal="center"/>
    </xf>
    <xf numFmtId="0" fontId="1" fillId="0" borderId="0" xfId="0" applyFont="1" applyAlignment="1">
      <alignment horizontal="left" wrapText="1"/>
    </xf>
    <xf numFmtId="0" fontId="5" fillId="0" borderId="0" xfId="0" applyFont="1" applyAlignment="1">
      <alignment horizontal="left" wrapText="1"/>
    </xf>
    <xf numFmtId="49" fontId="1" fillId="3" borderId="28" xfId="0" applyNumberFormat="1" applyFont="1" applyFill="1" applyBorder="1" applyAlignment="1">
      <alignment horizontal="center"/>
    </xf>
    <xf numFmtId="49" fontId="5" fillId="3" borderId="28" xfId="0" applyNumberFormat="1" applyFont="1" applyFill="1" applyBorder="1" applyAlignment="1">
      <alignment horizontal="center"/>
    </xf>
  </cellXfs>
  <cellStyles count="3">
    <cellStyle name="Normal" xfId="0" builtinId="0"/>
    <cellStyle name="Normal 2" xfId="1" xr:uid="{00000000-0005-0000-0000-00000100000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Drop" dropLines="10" dropStyle="combo" dx="15" fmlaLink="$E$47" fmlaRange="$D$64:$D$73" sel="7" val="0"/>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142875</xdr:colOff>
      <xdr:row>194</xdr:row>
      <xdr:rowOff>123825</xdr:rowOff>
    </xdr:from>
    <xdr:to>
      <xdr:col>15</xdr:col>
      <xdr:colOff>276225</xdr:colOff>
      <xdr:row>220</xdr:row>
      <xdr:rowOff>85724</xdr:rowOff>
    </xdr:to>
    <xdr:pic>
      <xdr:nvPicPr>
        <xdr:cNvPr id="1102" name="Picture 2">
          <a:extLst>
            <a:ext uri="{FF2B5EF4-FFF2-40B4-BE49-F238E27FC236}">
              <a16:creationId xmlns:a16="http://schemas.microsoft.com/office/drawing/2014/main" id="{00000000-0008-0000-0100-00004E040000}"/>
            </a:ext>
          </a:extLst>
        </xdr:cNvPr>
        <xdr:cNvPicPr>
          <a:picLocks noChangeAspect="1"/>
        </xdr:cNvPicPr>
      </xdr:nvPicPr>
      <xdr:blipFill>
        <a:blip xmlns:r="http://schemas.openxmlformats.org/officeDocument/2006/relationships" r:embed="rId1" cstate="print"/>
        <a:srcRect/>
        <a:stretch>
          <a:fillRect/>
        </a:stretch>
      </xdr:blipFill>
      <xdr:spPr bwMode="auto">
        <a:xfrm>
          <a:off x="2619375" y="37919025"/>
          <a:ext cx="5562600" cy="417195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2</xdr:col>
          <xdr:colOff>600075</xdr:colOff>
          <xdr:row>46</xdr:row>
          <xdr:rowOff>0</xdr:rowOff>
        </xdr:from>
        <xdr:to>
          <xdr:col>4</xdr:col>
          <xdr:colOff>619125</xdr:colOff>
          <xdr:row>47</xdr:row>
          <xdr:rowOff>9525</xdr:rowOff>
        </xdr:to>
        <xdr:sp macro="" textlink="">
          <xdr:nvSpPr>
            <xdr:cNvPr id="1034" name="Drop Down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476250</xdr:colOff>
          <xdr:row>17</xdr:row>
          <xdr:rowOff>47625</xdr:rowOff>
        </xdr:from>
        <xdr:to>
          <xdr:col>16</xdr:col>
          <xdr:colOff>342900</xdr:colOff>
          <xdr:row>18</xdr:row>
          <xdr:rowOff>19050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6</xdr:row>
          <xdr:rowOff>28575</xdr:rowOff>
        </xdr:from>
        <xdr:to>
          <xdr:col>14</xdr:col>
          <xdr:colOff>485775</xdr:colOff>
          <xdr:row>6</xdr:row>
          <xdr:rowOff>247650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323850</xdr:colOff>
          <xdr:row>17</xdr:row>
          <xdr:rowOff>47625</xdr:rowOff>
        </xdr:from>
        <xdr:to>
          <xdr:col>15</xdr:col>
          <xdr:colOff>190500</xdr:colOff>
          <xdr:row>18</xdr:row>
          <xdr:rowOff>19050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323850</xdr:colOff>
          <xdr:row>6</xdr:row>
          <xdr:rowOff>28575</xdr:rowOff>
        </xdr:from>
        <xdr:to>
          <xdr:col>16</xdr:col>
          <xdr:colOff>190500</xdr:colOff>
          <xdr:row>6</xdr:row>
          <xdr:rowOff>247650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438150</xdr:colOff>
          <xdr:row>19</xdr:row>
          <xdr:rowOff>19050</xdr:rowOff>
        </xdr:from>
        <xdr:to>
          <xdr:col>15</xdr:col>
          <xdr:colOff>304800</xdr:colOff>
          <xdr:row>20</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571500</xdr:colOff>
          <xdr:row>19</xdr:row>
          <xdr:rowOff>19050</xdr:rowOff>
        </xdr:from>
        <xdr:to>
          <xdr:col>16</xdr:col>
          <xdr:colOff>438150</xdr:colOff>
          <xdr:row>20</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xdr:twoCellAnchor editAs="oneCell">
    <xdr:from>
      <xdr:col>5</xdr:col>
      <xdr:colOff>52917</xdr:colOff>
      <xdr:row>220</xdr:row>
      <xdr:rowOff>74084</xdr:rowOff>
    </xdr:from>
    <xdr:to>
      <xdr:col>15</xdr:col>
      <xdr:colOff>367583</xdr:colOff>
      <xdr:row>237</xdr:row>
      <xdr:rowOff>80096</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2561167" y="42312167"/>
          <a:ext cx="5733333" cy="2704762"/>
        </a:xfrm>
        <a:prstGeom prst="rect">
          <a:avLst/>
        </a:prstGeom>
      </xdr:spPr>
    </xdr:pic>
    <xdr:clientData/>
  </xdr:twoCellAnchor>
  <xdr:twoCellAnchor editAs="oneCell">
    <xdr:from>
      <xdr:col>5</xdr:col>
      <xdr:colOff>348231</xdr:colOff>
      <xdr:row>239</xdr:row>
      <xdr:rowOff>137586</xdr:rowOff>
    </xdr:from>
    <xdr:to>
      <xdr:col>15</xdr:col>
      <xdr:colOff>44070</xdr:colOff>
      <xdr:row>260</xdr:row>
      <xdr:rowOff>95253</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stretch>
          <a:fillRect/>
        </a:stretch>
      </xdr:blipFill>
      <xdr:spPr>
        <a:xfrm>
          <a:off x="2856481" y="45391919"/>
          <a:ext cx="5114506" cy="32914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nrcs.sc.egov.usda.gov/CNMP/52/NRCS-CPA-52%20VA%20(rev.%2003-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52"/>
      <sheetName val="Instructions"/>
      <sheetName val="CleanAir"/>
      <sheetName val="CleanWater"/>
      <sheetName val="CoastalZone"/>
      <sheetName val="CoralReefs"/>
      <sheetName val="VA CulturalResources"/>
      <sheetName val="VA T&amp;E"/>
      <sheetName val="EnvironmentalJustice"/>
      <sheetName val="VA EssentialFishHabitat"/>
      <sheetName val="FloodplainManagement"/>
      <sheetName val="InvasiveSpecies"/>
      <sheetName val="VA MigratoryBirds&amp;Eagles"/>
      <sheetName val="PrimeUniqueFarmlands"/>
      <sheetName val="RiparianArea"/>
      <sheetName val="VA Wetlands"/>
      <sheetName val="VA WildScenicRivers"/>
      <sheetName val="ResourceConsiderations-optional"/>
    </sheetNames>
    <sheetDataSet>
      <sheetData sheetId="0">
        <row r="402">
          <cell r="A402" t="str">
            <v>Quality [Particulate Matter &lt; 10µm diameter ("PM 10")]</v>
          </cell>
        </row>
        <row r="403">
          <cell r="A403" t="str">
            <v>Quality [Particulate Matter &lt; 2.5µm diameter ("PM 2.5")]</v>
          </cell>
        </row>
        <row r="404">
          <cell r="A404" t="str">
            <v>Quality (Excessive Ozone)</v>
          </cell>
        </row>
        <row r="405">
          <cell r="A405" t="str">
            <v>Quality [Excessive Greenhouse Gas - Carbon Dioxide (CO2)]</v>
          </cell>
        </row>
        <row r="406">
          <cell r="A406" t="str">
            <v>Quality [Excessive Greenhouse Gas - Nitrogen Oxide (N20)]</v>
          </cell>
        </row>
        <row r="407">
          <cell r="A407" t="str">
            <v>Quality [Excessive Greenhouse Gas - Methane (CH4)]</v>
          </cell>
        </row>
        <row r="408">
          <cell r="A408" t="str">
            <v>Quality [Ammonia (NH3)]</v>
          </cell>
        </row>
        <row r="409">
          <cell r="A409" t="str">
            <v>Quality (Chemical Drift)</v>
          </cell>
        </row>
        <row r="410">
          <cell r="A410" t="str">
            <v>Quality (Objectionable Odors)</v>
          </cell>
        </row>
        <row r="411">
          <cell r="A411" t="str">
            <v>Quality (Reduced Visibility)</v>
          </cell>
        </row>
        <row r="412">
          <cell r="A412" t="str">
            <v>Quality (Undesirable Air Movement)</v>
          </cell>
        </row>
        <row r="413">
          <cell r="A413" t="str">
            <v>Quality (Adverse Air Temperature)</v>
          </cell>
        </row>
        <row r="414">
          <cell r="A414" t="str">
            <v>No resource concern identified</v>
          </cell>
        </row>
        <row r="415">
          <cell r="A415" t="str">
            <v>Other</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
  <sheetViews>
    <sheetView workbookViewId="0"/>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D1:T297"/>
  <sheetViews>
    <sheetView showGridLines="0" tabSelected="1" showWhiteSpace="0" zoomScale="90" zoomScaleNormal="90" workbookViewId="0">
      <selection activeCell="E1" sqref="E1:Q1"/>
    </sheetView>
  </sheetViews>
  <sheetFormatPr defaultColWidth="9.140625" defaultRowHeight="12.75" x14ac:dyDescent="0.2"/>
  <cols>
    <col min="4" max="4" width="0.28515625" customWidth="1"/>
    <col min="5" max="5" width="9.7109375" customWidth="1"/>
    <col min="6" max="6" width="8" customWidth="1"/>
    <col min="7" max="7" width="7.7109375" customWidth="1"/>
    <col min="8" max="8" width="1.28515625" customWidth="1"/>
    <col min="9" max="9" width="9.42578125" customWidth="1"/>
    <col min="10" max="10" width="10.140625" customWidth="1"/>
    <col min="11" max="11" width="9.140625" customWidth="1"/>
    <col min="12" max="12" width="10.85546875" customWidth="1"/>
    <col min="13" max="14" width="8" customWidth="1"/>
    <col min="15" max="17" width="8.85546875" customWidth="1"/>
    <col min="18" max="18" width="7.7109375" customWidth="1"/>
    <col min="19" max="19" width="5.7109375" customWidth="1"/>
  </cols>
  <sheetData>
    <row r="1" spans="5:20" s="10" customFormat="1" ht="37.5" customHeight="1" x14ac:dyDescent="0.2">
      <c r="E1" s="183" t="s">
        <v>160</v>
      </c>
      <c r="F1" s="183"/>
      <c r="G1" s="183"/>
      <c r="H1" s="183"/>
      <c r="I1" s="183"/>
      <c r="J1" s="183"/>
      <c r="K1" s="183"/>
      <c r="L1" s="183"/>
      <c r="M1" s="183"/>
      <c r="N1" s="183"/>
      <c r="O1" s="183"/>
      <c r="P1" s="183"/>
      <c r="Q1" s="183"/>
      <c r="R1" s="9"/>
      <c r="S1" s="9"/>
    </row>
    <row r="2" spans="5:20" s="10" customFormat="1" ht="10.5" customHeight="1" x14ac:dyDescent="0.25">
      <c r="E2" s="8"/>
      <c r="F2" s="8"/>
      <c r="G2" s="8"/>
      <c r="H2" s="8"/>
      <c r="I2" s="8"/>
      <c r="J2" s="8"/>
      <c r="K2" s="8"/>
      <c r="L2" s="8"/>
      <c r="M2" s="8"/>
      <c r="N2" s="8"/>
      <c r="O2" s="8"/>
      <c r="P2" s="8"/>
      <c r="Q2" s="9"/>
      <c r="R2" s="9"/>
      <c r="S2" s="9"/>
    </row>
    <row r="3" spans="5:20" s="10" customFormat="1" ht="17.25" customHeight="1" x14ac:dyDescent="0.2">
      <c r="E3" s="11" t="s">
        <v>128</v>
      </c>
      <c r="F3" s="12"/>
      <c r="G3" s="187"/>
      <c r="H3" s="188"/>
      <c r="I3" s="188"/>
      <c r="J3" s="188"/>
      <c r="K3" s="188"/>
      <c r="L3" s="13" t="s">
        <v>84</v>
      </c>
      <c r="M3" s="187"/>
      <c r="N3" s="188"/>
      <c r="O3" s="14" t="s">
        <v>85</v>
      </c>
      <c r="P3" s="189"/>
      <c r="Q3" s="190"/>
      <c r="R3" s="12"/>
      <c r="S3" s="12"/>
    </row>
    <row r="4" spans="5:20" s="16" customFormat="1" ht="9.75" customHeight="1" x14ac:dyDescent="0.25">
      <c r="E4" s="15"/>
    </row>
    <row r="5" spans="5:20" s="16" customFormat="1" ht="18.75" customHeight="1" x14ac:dyDescent="0.2">
      <c r="E5" s="100" t="s">
        <v>80</v>
      </c>
      <c r="F5" s="100"/>
      <c r="G5" s="187"/>
      <c r="H5" s="188"/>
      <c r="I5" s="188"/>
      <c r="J5" s="188"/>
      <c r="K5" s="17" t="s">
        <v>81</v>
      </c>
      <c r="L5" s="93"/>
      <c r="M5" s="184" t="s">
        <v>129</v>
      </c>
      <c r="N5" s="184"/>
      <c r="O5" s="185"/>
      <c r="P5" s="186"/>
    </row>
    <row r="6" spans="5:20" s="10" customFormat="1" ht="7.5" customHeight="1" x14ac:dyDescent="0.2">
      <c r="E6" s="11"/>
      <c r="F6" s="14"/>
      <c r="G6" s="14"/>
      <c r="H6" s="14"/>
      <c r="I6" s="14"/>
      <c r="J6" s="18"/>
      <c r="K6"/>
      <c r="L6"/>
      <c r="M6"/>
      <c r="N6"/>
      <c r="O6"/>
      <c r="P6"/>
      <c r="Q6"/>
      <c r="R6"/>
      <c r="S6" s="19"/>
      <c r="T6" s="19"/>
    </row>
    <row r="7" spans="5:20" s="21" customFormat="1" ht="31.5" customHeight="1" x14ac:dyDescent="0.2">
      <c r="E7" s="100" t="s">
        <v>163</v>
      </c>
      <c r="F7" s="100"/>
      <c r="G7" s="100"/>
      <c r="H7" s="100"/>
      <c r="I7" s="100"/>
      <c r="J7" s="100"/>
      <c r="K7" s="100"/>
      <c r="L7" s="100"/>
      <c r="M7" s="100"/>
      <c r="N7" s="100"/>
      <c r="O7"/>
      <c r="P7"/>
      <c r="Q7"/>
      <c r="R7"/>
      <c r="S7" s="6"/>
      <c r="T7" s="6"/>
    </row>
    <row r="8" spans="5:20" s="21" customFormat="1" ht="8.25" customHeight="1" x14ac:dyDescent="0.2">
      <c r="E8" s="20"/>
      <c r="F8"/>
      <c r="G8"/>
      <c r="H8"/>
      <c r="I8"/>
      <c r="J8"/>
      <c r="K8"/>
      <c r="L8"/>
      <c r="M8"/>
      <c r="N8"/>
      <c r="O8"/>
      <c r="P8"/>
      <c r="Q8"/>
      <c r="R8"/>
      <c r="S8" s="6"/>
      <c r="T8" s="6"/>
    </row>
    <row r="9" spans="5:20" s="21" customFormat="1" ht="18" customHeight="1" x14ac:dyDescent="0.2">
      <c r="E9" s="20" t="s">
        <v>130</v>
      </c>
      <c r="F9"/>
      <c r="G9"/>
      <c r="H9"/>
      <c r="I9"/>
      <c r="J9"/>
      <c r="K9"/>
      <c r="L9" s="191"/>
      <c r="M9" s="191"/>
      <c r="N9" s="191"/>
      <c r="O9" s="191"/>
      <c r="P9" s="191"/>
      <c r="Q9" s="191"/>
      <c r="R9"/>
      <c r="S9" s="6"/>
      <c r="T9" s="6"/>
    </row>
    <row r="10" spans="5:20" s="21" customFormat="1" ht="21" customHeight="1" x14ac:dyDescent="0.2">
      <c r="E10" s="192"/>
      <c r="F10" s="193"/>
      <c r="G10" s="193"/>
      <c r="H10" s="193"/>
      <c r="I10" s="193"/>
      <c r="J10" s="193"/>
      <c r="K10" s="193"/>
      <c r="L10" s="193"/>
      <c r="M10" s="193"/>
      <c r="N10" s="193"/>
      <c r="O10" s="193"/>
      <c r="P10" s="193"/>
      <c r="Q10" s="194"/>
      <c r="R10"/>
      <c r="S10" s="6"/>
      <c r="T10" s="6"/>
    </row>
    <row r="11" spans="5:20" s="21" customFormat="1" ht="21" customHeight="1" x14ac:dyDescent="0.2">
      <c r="E11" s="203"/>
      <c r="F11" s="204"/>
      <c r="G11" s="204"/>
      <c r="H11" s="204"/>
      <c r="I11" s="204"/>
      <c r="J11" s="204"/>
      <c r="K11" s="204"/>
      <c r="L11" s="204"/>
      <c r="M11" s="204"/>
      <c r="N11" s="204"/>
      <c r="O11" s="204"/>
      <c r="P11" s="204"/>
      <c r="Q11" s="205"/>
      <c r="R11"/>
      <c r="S11" s="6"/>
      <c r="T11" s="6"/>
    </row>
    <row r="12" spans="5:20" s="21" customFormat="1" ht="21" customHeight="1" x14ac:dyDescent="0.2">
      <c r="E12" s="203"/>
      <c r="F12" s="204"/>
      <c r="G12" s="204"/>
      <c r="H12" s="204"/>
      <c r="I12" s="204"/>
      <c r="J12" s="204"/>
      <c r="K12" s="204"/>
      <c r="L12" s="204"/>
      <c r="M12" s="204"/>
      <c r="N12" s="204"/>
      <c r="O12" s="204"/>
      <c r="P12" s="204"/>
      <c r="Q12" s="205"/>
      <c r="R12"/>
      <c r="S12" s="6"/>
      <c r="T12" s="6"/>
    </row>
    <row r="13" spans="5:20" s="21" customFormat="1" ht="21" customHeight="1" x14ac:dyDescent="0.2">
      <c r="E13" s="203"/>
      <c r="F13" s="204"/>
      <c r="G13" s="204"/>
      <c r="H13" s="204"/>
      <c r="I13" s="204"/>
      <c r="J13" s="204"/>
      <c r="K13" s="204"/>
      <c r="L13" s="204"/>
      <c r="M13" s="204"/>
      <c r="N13" s="204"/>
      <c r="O13" s="204"/>
      <c r="P13" s="204"/>
      <c r="Q13" s="205"/>
      <c r="R13"/>
      <c r="S13" s="6"/>
      <c r="T13" s="6"/>
    </row>
    <row r="14" spans="5:20" s="21" customFormat="1" ht="21" customHeight="1" x14ac:dyDescent="0.2">
      <c r="E14" s="203"/>
      <c r="F14" s="204"/>
      <c r="G14" s="204"/>
      <c r="H14" s="204"/>
      <c r="I14" s="204"/>
      <c r="J14" s="204"/>
      <c r="K14" s="204"/>
      <c r="L14" s="204"/>
      <c r="M14" s="204"/>
      <c r="N14" s="204"/>
      <c r="O14" s="204"/>
      <c r="P14" s="204"/>
      <c r="Q14" s="205"/>
      <c r="R14"/>
      <c r="S14" s="6"/>
      <c r="T14" s="6"/>
    </row>
    <row r="15" spans="5:20" s="21" customFormat="1" ht="21" customHeight="1" x14ac:dyDescent="0.2">
      <c r="E15" s="206"/>
      <c r="F15" s="207"/>
      <c r="G15" s="207"/>
      <c r="H15" s="207"/>
      <c r="I15" s="207"/>
      <c r="J15" s="207"/>
      <c r="K15" s="207"/>
      <c r="L15" s="207"/>
      <c r="M15" s="207"/>
      <c r="N15" s="207"/>
      <c r="O15" s="207"/>
      <c r="P15" s="207"/>
      <c r="Q15" s="208"/>
      <c r="R15"/>
      <c r="S15" s="6"/>
      <c r="T15" s="6"/>
    </row>
    <row r="16" spans="5:20" s="10" customFormat="1" ht="30.75" customHeight="1" x14ac:dyDescent="0.2">
      <c r="E16" s="101" t="s">
        <v>164</v>
      </c>
      <c r="F16" s="101"/>
      <c r="G16" s="101"/>
      <c r="H16" s="101"/>
      <c r="I16" s="101"/>
      <c r="J16" s="101"/>
      <c r="K16" s="101"/>
      <c r="L16" s="101"/>
      <c r="M16" s="101"/>
      <c r="N16" s="101"/>
      <c r="O16" s="101"/>
      <c r="P16" s="101"/>
      <c r="Q16" s="20"/>
      <c r="R16" s="20"/>
      <c r="S16" s="9"/>
      <c r="T16" s="9"/>
    </row>
    <row r="17" spans="5:20" s="10" customFormat="1" ht="9" customHeight="1" x14ac:dyDescent="0.2">
      <c r="E17" s="20"/>
      <c r="F17" s="20"/>
      <c r="G17" s="20"/>
      <c r="H17" s="20"/>
      <c r="I17" s="20"/>
      <c r="J17" s="20"/>
      <c r="K17" s="20"/>
      <c r="L17" s="20"/>
      <c r="M17" s="20"/>
      <c r="N17" s="20"/>
      <c r="O17" s="20"/>
      <c r="P17" s="20"/>
      <c r="Q17" s="20"/>
      <c r="R17" s="20"/>
      <c r="S17" s="9"/>
      <c r="T17" s="9"/>
    </row>
    <row r="18" spans="5:20" s="9" customFormat="1" ht="19.5" customHeight="1" x14ac:dyDescent="0.2">
      <c r="E18" s="20" t="s">
        <v>161</v>
      </c>
      <c r="F18"/>
      <c r="G18"/>
      <c r="H18"/>
      <c r="I18"/>
      <c r="J18"/>
      <c r="K18" s="18"/>
      <c r="L18" s="18"/>
      <c r="M18" s="18"/>
      <c r="N18" s="18"/>
      <c r="O18" s="18"/>
      <c r="P18" s="18"/>
      <c r="Q18" s="18"/>
      <c r="R18"/>
    </row>
    <row r="19" spans="5:20" s="9" customFormat="1" ht="10.5" customHeight="1" x14ac:dyDescent="0.2">
      <c r="E19" s="20"/>
      <c r="F19"/>
      <c r="G19"/>
      <c r="H19"/>
      <c r="I19"/>
      <c r="J19"/>
      <c r="K19"/>
      <c r="L19"/>
      <c r="M19"/>
      <c r="N19"/>
      <c r="O19"/>
      <c r="P19"/>
      <c r="Q19"/>
      <c r="R19"/>
    </row>
    <row r="20" spans="5:20" s="10" customFormat="1" ht="18.75" customHeight="1" x14ac:dyDescent="0.2">
      <c r="E20" s="20" t="s">
        <v>162</v>
      </c>
      <c r="F20"/>
      <c r="G20"/>
      <c r="H20"/>
      <c r="I20"/>
      <c r="J20"/>
      <c r="K20" s="18"/>
      <c r="L20" s="18"/>
      <c r="M20" s="18"/>
      <c r="N20" s="18"/>
      <c r="O20" s="18"/>
      <c r="P20" s="18"/>
      <c r="Q20" s="18"/>
      <c r="R20"/>
      <c r="S20" s="9"/>
      <c r="T20" s="9"/>
    </row>
    <row r="21" spans="5:20" s="10" customFormat="1" ht="21" customHeight="1" x14ac:dyDescent="0.2">
      <c r="E21" s="20" t="s">
        <v>82</v>
      </c>
      <c r="F21" s="9"/>
      <c r="G21" s="9"/>
      <c r="H21" s="9"/>
      <c r="I21" s="9"/>
      <c r="J21" s="9"/>
      <c r="K21" s="9"/>
      <c r="L21" s="210"/>
      <c r="M21" s="210"/>
      <c r="N21" s="210"/>
      <c r="O21" s="210"/>
      <c r="P21" s="210"/>
      <c r="Q21" s="210"/>
      <c r="R21"/>
      <c r="S21" s="9"/>
      <c r="T21" s="9"/>
    </row>
    <row r="22" spans="5:20" s="10" customFormat="1" ht="21" customHeight="1" x14ac:dyDescent="0.2">
      <c r="E22" s="192"/>
      <c r="F22" s="193"/>
      <c r="G22" s="193"/>
      <c r="H22" s="193"/>
      <c r="I22" s="193"/>
      <c r="J22" s="193"/>
      <c r="K22" s="193"/>
      <c r="L22" s="193"/>
      <c r="M22" s="193"/>
      <c r="N22" s="193"/>
      <c r="O22" s="193"/>
      <c r="P22" s="193"/>
      <c r="Q22" s="194"/>
      <c r="R22"/>
      <c r="S22" s="9"/>
      <c r="T22" s="9"/>
    </row>
    <row r="23" spans="5:20" s="10" customFormat="1" ht="21" customHeight="1" x14ac:dyDescent="0.2">
      <c r="E23" s="195"/>
      <c r="F23" s="196"/>
      <c r="G23" s="196"/>
      <c r="H23" s="196"/>
      <c r="I23" s="196"/>
      <c r="J23" s="196"/>
      <c r="K23" s="196"/>
      <c r="L23" s="196"/>
      <c r="M23" s="196"/>
      <c r="N23" s="196"/>
      <c r="O23" s="196"/>
      <c r="P23" s="196"/>
      <c r="Q23" s="197"/>
      <c r="R23"/>
      <c r="S23" s="9"/>
      <c r="T23" s="9"/>
    </row>
    <row r="24" spans="5:20" s="10" customFormat="1" ht="21" customHeight="1" x14ac:dyDescent="0.2">
      <c r="E24" s="195"/>
      <c r="F24" s="196"/>
      <c r="G24" s="196"/>
      <c r="H24" s="196"/>
      <c r="I24" s="196"/>
      <c r="J24" s="196"/>
      <c r="K24" s="196"/>
      <c r="L24" s="196"/>
      <c r="M24" s="196"/>
      <c r="N24" s="196"/>
      <c r="O24" s="196"/>
      <c r="P24" s="196"/>
      <c r="Q24" s="197"/>
      <c r="R24"/>
      <c r="S24" s="9"/>
      <c r="T24" s="9"/>
    </row>
    <row r="25" spans="5:20" s="10" customFormat="1" ht="21" customHeight="1" x14ac:dyDescent="0.2">
      <c r="E25" s="195"/>
      <c r="F25" s="196"/>
      <c r="G25" s="196"/>
      <c r="H25" s="196"/>
      <c r="I25" s="196"/>
      <c r="J25" s="196"/>
      <c r="K25" s="196"/>
      <c r="L25" s="196"/>
      <c r="M25" s="196"/>
      <c r="N25" s="196"/>
      <c r="O25" s="196"/>
      <c r="P25" s="196"/>
      <c r="Q25" s="197"/>
      <c r="R25"/>
      <c r="S25" s="9"/>
      <c r="T25" s="9"/>
    </row>
    <row r="26" spans="5:20" s="10" customFormat="1" ht="21" customHeight="1" x14ac:dyDescent="0.2">
      <c r="E26" s="198"/>
      <c r="F26" s="199"/>
      <c r="G26" s="199"/>
      <c r="H26" s="199"/>
      <c r="I26" s="199"/>
      <c r="J26" s="199"/>
      <c r="K26" s="199"/>
      <c r="L26" s="199"/>
      <c r="M26" s="199"/>
      <c r="N26" s="199"/>
      <c r="O26" s="199"/>
      <c r="P26" s="199"/>
      <c r="Q26" s="200"/>
      <c r="R26"/>
      <c r="S26" s="9"/>
      <c r="T26" s="9"/>
    </row>
    <row r="27" spans="5:20" s="10" customFormat="1" ht="21" customHeight="1" x14ac:dyDescent="0.2">
      <c r="E27" s="22" t="s">
        <v>83</v>
      </c>
      <c r="F27" s="23"/>
      <c r="G27" s="23"/>
      <c r="H27"/>
      <c r="I27"/>
      <c r="J27" s="232"/>
      <c r="K27" s="232"/>
      <c r="L27" s="232"/>
      <c r="M27" s="232"/>
      <c r="N27" s="232"/>
      <c r="O27" s="232"/>
      <c r="P27" s="232"/>
      <c r="Q27" s="232"/>
      <c r="R27"/>
      <c r="S27" s="9"/>
      <c r="T27" s="9"/>
    </row>
    <row r="28" spans="5:20" s="10" customFormat="1" ht="21" customHeight="1" x14ac:dyDescent="0.2">
      <c r="E28" s="192"/>
      <c r="F28" s="201"/>
      <c r="G28" s="201"/>
      <c r="H28" s="201"/>
      <c r="I28" s="201"/>
      <c r="J28" s="201"/>
      <c r="K28" s="201"/>
      <c r="L28" s="201"/>
      <c r="M28" s="201"/>
      <c r="N28" s="201"/>
      <c r="O28" s="201"/>
      <c r="P28" s="201"/>
      <c r="Q28" s="202"/>
      <c r="R28"/>
      <c r="S28" s="9"/>
      <c r="T28" s="9"/>
    </row>
    <row r="29" spans="5:20" s="10" customFormat="1" ht="21" customHeight="1" x14ac:dyDescent="0.2">
      <c r="E29" s="203"/>
      <c r="F29" s="204"/>
      <c r="G29" s="204"/>
      <c r="H29" s="204"/>
      <c r="I29" s="204"/>
      <c r="J29" s="204"/>
      <c r="K29" s="204"/>
      <c r="L29" s="204"/>
      <c r="M29" s="204"/>
      <c r="N29" s="204"/>
      <c r="O29" s="204"/>
      <c r="P29" s="204"/>
      <c r="Q29" s="205"/>
      <c r="R29"/>
      <c r="S29" s="9"/>
      <c r="T29" s="9"/>
    </row>
    <row r="30" spans="5:20" s="10" customFormat="1" ht="21" customHeight="1" x14ac:dyDescent="0.2">
      <c r="E30" s="203"/>
      <c r="F30" s="204"/>
      <c r="G30" s="204"/>
      <c r="H30" s="204"/>
      <c r="I30" s="204"/>
      <c r="J30" s="204"/>
      <c r="K30" s="204"/>
      <c r="L30" s="204"/>
      <c r="M30" s="204"/>
      <c r="N30" s="204"/>
      <c r="O30" s="204"/>
      <c r="P30" s="204"/>
      <c r="Q30" s="205"/>
      <c r="R30"/>
      <c r="S30" s="9"/>
      <c r="T30" s="9"/>
    </row>
    <row r="31" spans="5:20" s="10" customFormat="1" ht="21" customHeight="1" x14ac:dyDescent="0.2">
      <c r="E31" s="203"/>
      <c r="F31" s="204"/>
      <c r="G31" s="204"/>
      <c r="H31" s="204"/>
      <c r="I31" s="204"/>
      <c r="J31" s="204"/>
      <c r="K31" s="204"/>
      <c r="L31" s="204"/>
      <c r="M31" s="204"/>
      <c r="N31" s="204"/>
      <c r="O31" s="204"/>
      <c r="P31" s="204"/>
      <c r="Q31" s="205"/>
      <c r="R31"/>
      <c r="S31" s="9"/>
      <c r="T31" s="9"/>
    </row>
    <row r="32" spans="5:20" s="10" customFormat="1" ht="21" customHeight="1" x14ac:dyDescent="0.2">
      <c r="E32" s="206"/>
      <c r="F32" s="207"/>
      <c r="G32" s="207"/>
      <c r="H32" s="207"/>
      <c r="I32" s="207"/>
      <c r="J32" s="207"/>
      <c r="K32" s="207"/>
      <c r="L32" s="207"/>
      <c r="M32" s="207"/>
      <c r="N32" s="207"/>
      <c r="O32" s="207"/>
      <c r="P32" s="207"/>
      <c r="Q32" s="208"/>
      <c r="R32"/>
      <c r="S32" s="9"/>
      <c r="T32" s="9"/>
    </row>
    <row r="33" spans="5:20" s="10" customFormat="1" ht="26.25" customHeight="1" x14ac:dyDescent="0.2">
      <c r="E33" s="233" t="s">
        <v>131</v>
      </c>
      <c r="F33" s="219"/>
      <c r="G33" s="219"/>
      <c r="H33" s="219"/>
      <c r="I33" s="219"/>
      <c r="J33" s="219"/>
      <c r="K33" s="219"/>
      <c r="L33" s="219"/>
      <c r="M33" s="219"/>
      <c r="N33" s="219"/>
      <c r="O33" s="219"/>
      <c r="P33" s="219"/>
      <c r="Q33" s="219"/>
      <c r="R33" s="24"/>
      <c r="S33" s="24"/>
    </row>
    <row r="34" spans="5:20" s="10" customFormat="1" ht="26.25" customHeight="1" x14ac:dyDescent="0.2">
      <c r="E34" s="150"/>
      <c r="F34" s="221"/>
      <c r="G34" s="221"/>
      <c r="H34" s="221"/>
      <c r="I34" s="221"/>
      <c r="J34" s="221"/>
      <c r="K34" s="221"/>
      <c r="L34" s="221"/>
      <c r="M34" s="221"/>
      <c r="N34" s="221"/>
      <c r="O34" s="221"/>
      <c r="P34" s="221"/>
      <c r="Q34" s="221"/>
      <c r="R34" s="24"/>
      <c r="S34" s="24"/>
    </row>
    <row r="35" spans="5:20" s="10" customFormat="1" ht="21.75" customHeight="1" x14ac:dyDescent="0.2">
      <c r="E35" s="221"/>
      <c r="F35" s="221"/>
      <c r="G35" s="221"/>
      <c r="H35" s="221"/>
      <c r="I35" s="221"/>
      <c r="J35" s="221"/>
      <c r="K35" s="221"/>
      <c r="L35" s="221"/>
      <c r="M35" s="221"/>
      <c r="N35" s="221"/>
      <c r="O35" s="221"/>
      <c r="P35" s="221"/>
      <c r="Q35" s="221"/>
      <c r="R35" s="9"/>
      <c r="S35" s="9"/>
      <c r="T35" s="9"/>
    </row>
    <row r="36" spans="5:20" s="10" customFormat="1" ht="21.75" customHeight="1" x14ac:dyDescent="0.2">
      <c r="E36" s="9"/>
      <c r="F36" s="9"/>
      <c r="G36" s="9"/>
      <c r="H36" s="9"/>
      <c r="I36" s="9"/>
      <c r="J36" s="9"/>
      <c r="K36" s="95"/>
      <c r="L36" s="9"/>
      <c r="M36" s="9"/>
      <c r="N36" s="9"/>
      <c r="O36" s="9"/>
      <c r="P36" s="9"/>
      <c r="Q36" s="9"/>
      <c r="R36" s="9"/>
      <c r="S36" s="9"/>
      <c r="T36" s="9"/>
    </row>
    <row r="37" spans="5:20" s="21" customFormat="1" ht="21.75" customHeight="1" x14ac:dyDescent="0.2">
      <c r="E37" s="234"/>
      <c r="F37" s="235"/>
      <c r="G37" s="235"/>
      <c r="H37" s="235"/>
      <c r="I37" s="235"/>
      <c r="J37" s="235"/>
      <c r="K37" s="235"/>
      <c r="L37" s="235"/>
      <c r="M37" s="235"/>
      <c r="N37" s="235"/>
      <c r="O37" s="235"/>
      <c r="P37" s="235"/>
      <c r="Q37" s="235"/>
      <c r="R37" s="6"/>
      <c r="S37" s="6"/>
      <c r="T37" s="6"/>
    </row>
    <row r="38" spans="5:20" ht="25.5" customHeight="1" x14ac:dyDescent="0.2">
      <c r="E38" s="235"/>
      <c r="F38" s="235"/>
      <c r="G38" s="235"/>
      <c r="H38" s="235"/>
      <c r="I38" s="235"/>
      <c r="J38" s="235"/>
      <c r="K38" s="235"/>
      <c r="L38" s="235"/>
      <c r="M38" s="235"/>
      <c r="N38" s="235"/>
      <c r="O38" s="235"/>
      <c r="P38" s="235"/>
      <c r="Q38" s="235"/>
      <c r="R38" s="9"/>
    </row>
    <row r="39" spans="5:20" s="12" customFormat="1" ht="12.75" customHeight="1" x14ac:dyDescent="0.35">
      <c r="E39" s="25"/>
      <c r="F39" s="25"/>
      <c r="G39" s="25"/>
      <c r="H39" s="25"/>
      <c r="I39" s="25"/>
      <c r="J39" s="25"/>
      <c r="K39" s="25"/>
      <c r="L39" s="25"/>
      <c r="M39" s="25"/>
      <c r="N39" s="25"/>
      <c r="O39" s="25"/>
      <c r="P39" s="25"/>
      <c r="Q39" s="25"/>
      <c r="R39" s="25"/>
      <c r="S39" s="25"/>
    </row>
    <row r="40" spans="5:20" s="10" customFormat="1" x14ac:dyDescent="0.2">
      <c r="E40" s="26" t="s">
        <v>165</v>
      </c>
    </row>
    <row r="42" spans="5:20" x14ac:dyDescent="0.2">
      <c r="E42" s="27" t="s">
        <v>86</v>
      </c>
    </row>
    <row r="43" spans="5:20" ht="13.5" thickBot="1" x14ac:dyDescent="0.25"/>
    <row r="44" spans="5:20" x14ac:dyDescent="0.2">
      <c r="E44" s="127" t="s">
        <v>125</v>
      </c>
      <c r="F44" s="122" t="s">
        <v>1</v>
      </c>
      <c r="G44" s="123"/>
      <c r="H44" s="123"/>
      <c r="I44" s="123"/>
      <c r="J44" s="123"/>
      <c r="K44" s="123"/>
      <c r="L44" s="123"/>
      <c r="M44" s="123"/>
      <c r="N44" s="124"/>
      <c r="O44" s="116" t="s">
        <v>87</v>
      </c>
      <c r="P44" s="117"/>
      <c r="Q44" s="118"/>
    </row>
    <row r="45" spans="5:20" x14ac:dyDescent="0.2">
      <c r="E45" s="128"/>
      <c r="F45" s="28" t="s">
        <v>2</v>
      </c>
      <c r="G45" s="103" t="s">
        <v>3</v>
      </c>
      <c r="H45" s="104"/>
      <c r="I45" s="29" t="s">
        <v>4</v>
      </c>
      <c r="J45" s="29" t="s">
        <v>5</v>
      </c>
      <c r="K45" s="29" t="s">
        <v>6</v>
      </c>
      <c r="L45" s="29" t="s">
        <v>7</v>
      </c>
      <c r="M45" s="29" t="s">
        <v>8</v>
      </c>
      <c r="N45" s="30" t="s">
        <v>9</v>
      </c>
      <c r="O45" s="119"/>
      <c r="P45" s="120"/>
      <c r="Q45" s="121"/>
    </row>
    <row r="46" spans="5:20" s="9" customFormat="1" ht="101.25" customHeight="1" thickBot="1" x14ac:dyDescent="0.25">
      <c r="E46" s="129"/>
      <c r="F46" s="31" t="s">
        <v>0</v>
      </c>
      <c r="G46" s="105" t="s">
        <v>132</v>
      </c>
      <c r="H46" s="106"/>
      <c r="I46" s="32" t="s">
        <v>46</v>
      </c>
      <c r="J46" s="98" t="s">
        <v>76</v>
      </c>
      <c r="K46" s="98" t="s">
        <v>158</v>
      </c>
      <c r="L46" s="32" t="s">
        <v>117</v>
      </c>
      <c r="M46" s="32" t="s">
        <v>74</v>
      </c>
      <c r="N46" s="33" t="s">
        <v>11</v>
      </c>
      <c r="O46" s="34" t="s">
        <v>71</v>
      </c>
      <c r="P46" s="35" t="s">
        <v>72</v>
      </c>
      <c r="Q46" s="36" t="s">
        <v>73</v>
      </c>
    </row>
    <row r="47" spans="5:20" ht="15" x14ac:dyDescent="0.2">
      <c r="E47" s="94">
        <v>7</v>
      </c>
      <c r="F47" s="1">
        <v>100</v>
      </c>
      <c r="G47" s="125">
        <v>5</v>
      </c>
      <c r="H47" s="126"/>
      <c r="I47" s="2">
        <v>365</v>
      </c>
      <c r="J47" s="3">
        <v>1</v>
      </c>
      <c r="K47" s="4">
        <v>0.5</v>
      </c>
      <c r="L47" s="99">
        <f>VLOOKUP($E$47, $D$64:$Q$73, 7, TRUE)</f>
        <v>16.244239631336406</v>
      </c>
      <c r="M47" s="99">
        <f>VLOOKUP($E$47, $D$64:$Q$73, 10, TRUE)</f>
        <v>64.86</v>
      </c>
      <c r="N47" s="99">
        <f>VLOOKUP($E$47, $D$64:$Q$73, 12, TRUE)</f>
        <v>52.18</v>
      </c>
      <c r="O47" s="37">
        <f>F47*(G47/1000*L47)*I47*J47/2000/K47</f>
        <v>2.9645737327188941</v>
      </c>
      <c r="P47" s="38">
        <f>O47*M47</f>
        <v>192.28225230414748</v>
      </c>
      <c r="Q47" s="39">
        <f>O47*N47</f>
        <v>154.6914573732719</v>
      </c>
    </row>
    <row r="48" spans="5:20" x14ac:dyDescent="0.2">
      <c r="E48" s="236"/>
      <c r="F48" s="236"/>
      <c r="G48" s="236"/>
      <c r="H48" s="237"/>
      <c r="I48" s="236"/>
      <c r="J48" s="236"/>
      <c r="K48" s="236"/>
      <c r="L48" s="236"/>
      <c r="M48" s="236"/>
      <c r="N48" s="236"/>
      <c r="O48" s="236"/>
      <c r="P48" s="236"/>
      <c r="Q48" s="236"/>
    </row>
    <row r="49" spans="4:17" x14ac:dyDescent="0.2">
      <c r="O49" s="41"/>
    </row>
    <row r="50" spans="4:17" x14ac:dyDescent="0.2">
      <c r="E50" s="27" t="s">
        <v>12</v>
      </c>
    </row>
    <row r="51" spans="4:17" x14ac:dyDescent="0.2">
      <c r="E51" s="27"/>
    </row>
    <row r="52" spans="4:17" x14ac:dyDescent="0.2">
      <c r="E52" s="115" t="s">
        <v>43</v>
      </c>
      <c r="F52" s="115"/>
      <c r="G52" s="115"/>
      <c r="H52" s="115"/>
      <c r="I52" s="115"/>
      <c r="J52" s="115"/>
      <c r="K52" s="115"/>
      <c r="L52" s="115"/>
      <c r="M52" s="115"/>
      <c r="N52" s="115"/>
      <c r="O52" s="115"/>
      <c r="P52" s="115"/>
      <c r="Q52" s="115"/>
    </row>
    <row r="53" spans="4:17" x14ac:dyDescent="0.2">
      <c r="E53" s="21"/>
      <c r="F53" s="21"/>
      <c r="G53" s="21"/>
      <c r="H53" s="21"/>
      <c r="I53" s="21"/>
      <c r="J53" s="21"/>
      <c r="K53" s="21"/>
      <c r="L53" s="21"/>
      <c r="M53" s="21"/>
      <c r="N53" s="21"/>
      <c r="O53" s="21"/>
      <c r="P53" s="21"/>
      <c r="Q53" s="21"/>
    </row>
    <row r="54" spans="4:17" ht="26.25" customHeight="1" x14ac:dyDescent="0.2">
      <c r="E54" s="96" t="s">
        <v>156</v>
      </c>
      <c r="F54" s="238" t="s">
        <v>157</v>
      </c>
      <c r="G54" s="238"/>
      <c r="H54" s="238"/>
      <c r="I54" s="238"/>
      <c r="J54" s="238"/>
      <c r="K54" s="238"/>
      <c r="L54" s="238"/>
      <c r="M54" s="238"/>
      <c r="N54" s="238"/>
      <c r="O54" s="238"/>
      <c r="P54" s="238"/>
      <c r="Q54" s="238"/>
    </row>
    <row r="55" spans="4:17" x14ac:dyDescent="0.2">
      <c r="E55" s="21"/>
      <c r="F55" s="21"/>
      <c r="G55" s="21"/>
      <c r="H55" s="21"/>
      <c r="I55" s="21"/>
      <c r="J55" s="21"/>
      <c r="K55" s="21"/>
      <c r="L55" s="21"/>
      <c r="M55" s="21"/>
      <c r="N55" s="21"/>
      <c r="O55" s="21"/>
      <c r="P55" s="21"/>
      <c r="Q55" s="21"/>
    </row>
    <row r="56" spans="4:17" x14ac:dyDescent="0.2">
      <c r="E56" t="s">
        <v>10</v>
      </c>
      <c r="F56" s="115" t="s">
        <v>133</v>
      </c>
      <c r="G56" s="115"/>
      <c r="H56" s="115"/>
      <c r="I56" s="115"/>
      <c r="J56" s="115"/>
      <c r="K56" s="115"/>
      <c r="L56" s="115"/>
      <c r="M56" s="115"/>
      <c r="N56" s="115"/>
      <c r="O56" s="115"/>
      <c r="P56" s="115"/>
      <c r="Q56" s="115"/>
    </row>
    <row r="57" spans="4:17" x14ac:dyDescent="0.2">
      <c r="F57" s="238" t="s">
        <v>159</v>
      </c>
      <c r="G57" s="239"/>
      <c r="H57" s="239"/>
      <c r="I57" s="239"/>
      <c r="J57" s="239"/>
      <c r="K57" s="239"/>
      <c r="L57" s="239"/>
      <c r="M57" s="239"/>
      <c r="N57" s="239"/>
      <c r="O57" s="239"/>
      <c r="P57" s="239"/>
      <c r="Q57" s="239"/>
    </row>
    <row r="58" spans="4:17" x14ac:dyDescent="0.2">
      <c r="F58" s="239"/>
      <c r="G58" s="239"/>
      <c r="H58" s="239"/>
      <c r="I58" s="239"/>
      <c r="J58" s="239"/>
      <c r="K58" s="239"/>
      <c r="L58" s="239"/>
      <c r="M58" s="239"/>
      <c r="N58" s="239"/>
      <c r="O58" s="239"/>
      <c r="P58" s="239"/>
      <c r="Q58" s="239"/>
    </row>
    <row r="59" spans="4:17" x14ac:dyDescent="0.2">
      <c r="E59" s="21"/>
      <c r="F59" s="21"/>
      <c r="G59" s="21"/>
      <c r="H59" s="21"/>
      <c r="I59" s="21"/>
      <c r="J59" s="21"/>
      <c r="K59" s="21"/>
      <c r="L59" s="21"/>
      <c r="M59" s="21"/>
      <c r="N59" s="21"/>
      <c r="O59" s="21"/>
      <c r="P59" s="21"/>
      <c r="Q59" s="21"/>
    </row>
    <row r="60" spans="4:17" x14ac:dyDescent="0.2">
      <c r="E60" s="115" t="s">
        <v>88</v>
      </c>
      <c r="F60" s="130"/>
      <c r="G60" s="130"/>
      <c r="H60" s="130"/>
      <c r="I60" s="130"/>
      <c r="J60" s="130"/>
      <c r="K60" s="130"/>
      <c r="L60" s="130"/>
      <c r="M60" s="130"/>
      <c r="N60" s="130"/>
      <c r="O60" s="130"/>
      <c r="P60" s="130"/>
      <c r="Q60" s="130"/>
    </row>
    <row r="61" spans="4:17" x14ac:dyDescent="0.2">
      <c r="E61" s="21"/>
      <c r="F61" s="10"/>
      <c r="G61" s="10"/>
      <c r="H61" s="10"/>
      <c r="I61" s="10"/>
      <c r="J61" s="10"/>
      <c r="K61" s="10"/>
      <c r="L61" s="10"/>
      <c r="M61" s="10"/>
      <c r="N61" s="10"/>
      <c r="O61" s="10"/>
      <c r="P61" s="10"/>
      <c r="Q61" s="10"/>
    </row>
    <row r="62" spans="4:17" x14ac:dyDescent="0.2">
      <c r="E62" s="209" t="s">
        <v>40</v>
      </c>
      <c r="F62" s="209"/>
      <c r="G62" s="209"/>
      <c r="H62" s="209"/>
      <c r="I62" s="209"/>
      <c r="J62" s="209"/>
      <c r="K62" s="209"/>
      <c r="L62" s="209"/>
      <c r="M62" s="209"/>
      <c r="N62" s="209"/>
      <c r="O62" s="209"/>
      <c r="P62" s="209"/>
      <c r="Q62" s="209"/>
    </row>
    <row r="63" spans="4:17" ht="14.25" x14ac:dyDescent="0.2">
      <c r="E63" s="109" t="s">
        <v>29</v>
      </c>
      <c r="F63" s="109"/>
      <c r="G63" s="109" t="s">
        <v>30</v>
      </c>
      <c r="H63" s="109"/>
      <c r="I63" s="109"/>
      <c r="J63" s="109" t="s">
        <v>90</v>
      </c>
      <c r="K63" s="109"/>
      <c r="L63" s="109"/>
      <c r="M63" s="109" t="s">
        <v>31</v>
      </c>
      <c r="N63" s="109"/>
      <c r="O63" s="109" t="s">
        <v>89</v>
      </c>
      <c r="P63" s="109"/>
      <c r="Q63" s="110"/>
    </row>
    <row r="64" spans="4:17" s="42" customFormat="1" x14ac:dyDescent="0.2">
      <c r="D64" s="42">
        <v>1</v>
      </c>
      <c r="E64" s="111" t="s">
        <v>96</v>
      </c>
      <c r="F64" s="111"/>
      <c r="G64" s="111" t="s">
        <v>91</v>
      </c>
      <c r="H64" s="111"/>
      <c r="I64" s="111"/>
      <c r="J64" s="111">
        <v>65</v>
      </c>
      <c r="K64" s="111"/>
      <c r="L64" s="111"/>
      <c r="M64" s="111">
        <v>11</v>
      </c>
      <c r="N64" s="111"/>
      <c r="O64" s="131">
        <v>3.1</v>
      </c>
      <c r="P64" s="132"/>
      <c r="Q64" s="133"/>
    </row>
    <row r="65" spans="4:17" s="42" customFormat="1" x14ac:dyDescent="0.2">
      <c r="D65" s="42">
        <v>2</v>
      </c>
      <c r="E65" s="111" t="s">
        <v>97</v>
      </c>
      <c r="F65" s="111"/>
      <c r="G65" s="111" t="s">
        <v>92</v>
      </c>
      <c r="H65" s="111"/>
      <c r="I65" s="111"/>
      <c r="J65" s="111">
        <v>104</v>
      </c>
      <c r="K65" s="111"/>
      <c r="L65" s="111"/>
      <c r="M65" s="111">
        <v>7</v>
      </c>
      <c r="N65" s="111"/>
      <c r="O65" s="131">
        <v>3.5</v>
      </c>
      <c r="P65" s="132"/>
      <c r="Q65" s="133"/>
    </row>
    <row r="66" spans="4:17" s="42" customFormat="1" x14ac:dyDescent="0.2">
      <c r="D66" s="42">
        <v>3</v>
      </c>
      <c r="E66" s="111" t="s">
        <v>98</v>
      </c>
      <c r="F66" s="111"/>
      <c r="G66" s="111" t="s">
        <v>93</v>
      </c>
      <c r="H66" s="111"/>
      <c r="I66" s="111"/>
      <c r="J66" s="111">
        <v>56</v>
      </c>
      <c r="K66" s="111"/>
      <c r="L66" s="111"/>
      <c r="M66" s="111">
        <v>10</v>
      </c>
      <c r="N66" s="111"/>
      <c r="O66" s="131">
        <v>4</v>
      </c>
      <c r="P66" s="132"/>
      <c r="Q66" s="133"/>
    </row>
    <row r="67" spans="4:17" s="42" customFormat="1" x14ac:dyDescent="0.2">
      <c r="D67" s="42">
        <v>4</v>
      </c>
      <c r="E67" s="111" t="s">
        <v>99</v>
      </c>
      <c r="F67" s="111"/>
      <c r="G67" s="111" t="s">
        <v>94</v>
      </c>
      <c r="H67" s="111"/>
      <c r="I67" s="111"/>
      <c r="J67" s="111">
        <v>119</v>
      </c>
      <c r="K67" s="111"/>
      <c r="L67" s="111"/>
      <c r="M67" s="111">
        <v>13</v>
      </c>
      <c r="N67" s="111"/>
      <c r="O67" s="131">
        <v>5.4</v>
      </c>
      <c r="P67" s="132"/>
      <c r="Q67" s="133"/>
    </row>
    <row r="68" spans="4:17" s="42" customFormat="1" x14ac:dyDescent="0.2">
      <c r="D68" s="42">
        <v>5</v>
      </c>
      <c r="E68" s="112" t="s">
        <v>100</v>
      </c>
      <c r="F68" s="114"/>
      <c r="G68" s="112" t="s">
        <v>95</v>
      </c>
      <c r="H68" s="113"/>
      <c r="I68" s="114"/>
      <c r="J68" s="142">
        <v>52</v>
      </c>
      <c r="K68" s="143"/>
      <c r="L68" s="114"/>
      <c r="M68" s="142">
        <v>9.6</v>
      </c>
      <c r="N68" s="114"/>
      <c r="O68" s="142">
        <v>4.2</v>
      </c>
      <c r="P68" s="143"/>
      <c r="Q68" s="114"/>
    </row>
    <row r="69" spans="4:17" x14ac:dyDescent="0.2">
      <c r="D69" s="42">
        <v>6</v>
      </c>
      <c r="E69" s="112" t="s">
        <v>139</v>
      </c>
      <c r="F69" s="114"/>
      <c r="G69" s="112" t="s">
        <v>140</v>
      </c>
      <c r="H69" s="113"/>
      <c r="I69" s="114"/>
      <c r="J69" s="142">
        <v>40</v>
      </c>
      <c r="K69" s="143"/>
      <c r="L69" s="114"/>
      <c r="M69" s="142">
        <v>22.5</v>
      </c>
      <c r="N69" s="114"/>
      <c r="O69" s="142">
        <v>8</v>
      </c>
      <c r="P69" s="143"/>
      <c r="Q69" s="114"/>
    </row>
    <row r="70" spans="4:17" x14ac:dyDescent="0.2">
      <c r="D70" s="42">
        <v>7</v>
      </c>
      <c r="E70" s="148" t="s">
        <v>143</v>
      </c>
      <c r="F70" s="149"/>
      <c r="G70" s="229" t="s">
        <v>147</v>
      </c>
      <c r="H70" s="230"/>
      <c r="I70" s="231"/>
      <c r="J70" s="226">
        <f>L288*2000/J294</f>
        <v>16.244239631336406</v>
      </c>
      <c r="K70" s="227"/>
      <c r="L70" s="228"/>
      <c r="M70" s="226">
        <v>64.86</v>
      </c>
      <c r="N70" s="228"/>
      <c r="O70" s="226">
        <v>52.18</v>
      </c>
      <c r="P70" s="227"/>
      <c r="Q70" s="228"/>
    </row>
    <row r="71" spans="4:17" x14ac:dyDescent="0.2">
      <c r="D71" s="42">
        <v>8</v>
      </c>
      <c r="E71" s="148" t="s">
        <v>144</v>
      </c>
      <c r="F71" s="149"/>
      <c r="G71" s="112">
        <v>7</v>
      </c>
      <c r="H71" s="113"/>
      <c r="I71" s="114"/>
      <c r="J71" s="226">
        <f>L289*2000/J295</f>
        <v>12.987012987012985</v>
      </c>
      <c r="K71" s="227"/>
      <c r="L71" s="228"/>
      <c r="M71" s="226">
        <v>47.87</v>
      </c>
      <c r="N71" s="228"/>
      <c r="O71" s="226">
        <v>60.79</v>
      </c>
      <c r="P71" s="227"/>
      <c r="Q71" s="228"/>
    </row>
    <row r="72" spans="4:17" x14ac:dyDescent="0.2">
      <c r="D72" s="42">
        <v>9</v>
      </c>
      <c r="E72" s="148" t="s">
        <v>145</v>
      </c>
      <c r="F72" s="149"/>
      <c r="G72" s="112">
        <v>30</v>
      </c>
      <c r="H72" s="113"/>
      <c r="I72" s="114"/>
      <c r="J72" s="226">
        <f>L290*2000/J296</f>
        <v>40.816326530612244</v>
      </c>
      <c r="K72" s="227"/>
      <c r="L72" s="228"/>
      <c r="M72" s="226">
        <v>62.03</v>
      </c>
      <c r="N72" s="228"/>
      <c r="O72" s="226">
        <v>50.23</v>
      </c>
      <c r="P72" s="227"/>
      <c r="Q72" s="228"/>
    </row>
    <row r="73" spans="4:17" x14ac:dyDescent="0.2">
      <c r="D73" s="42">
        <v>10</v>
      </c>
      <c r="E73" s="148" t="s">
        <v>146</v>
      </c>
      <c r="F73" s="149"/>
      <c r="G73" s="240" t="s">
        <v>148</v>
      </c>
      <c r="H73" s="241"/>
      <c r="I73" s="241"/>
      <c r="J73" s="226">
        <f>L291*2000/J297</f>
        <v>6.0606060606060606</v>
      </c>
      <c r="K73" s="227"/>
      <c r="L73" s="228"/>
      <c r="M73" s="226">
        <v>58.82</v>
      </c>
      <c r="N73" s="228"/>
      <c r="O73" s="226">
        <v>61.23</v>
      </c>
      <c r="P73" s="227"/>
      <c r="Q73" s="228"/>
    </row>
    <row r="74" spans="4:17" x14ac:dyDescent="0.2">
      <c r="E74" s="19"/>
      <c r="F74" s="19"/>
      <c r="G74" s="19"/>
      <c r="H74" s="19"/>
      <c r="I74" s="19"/>
      <c r="J74" s="45"/>
      <c r="K74" s="45"/>
      <c r="L74" s="45"/>
      <c r="M74" s="19"/>
      <c r="N74" s="19"/>
      <c r="O74" s="44"/>
      <c r="P74" s="44"/>
      <c r="Q74" s="44"/>
    </row>
    <row r="75" spans="4:17" ht="16.5" customHeight="1" x14ac:dyDescent="0.2">
      <c r="E75" s="102" t="s">
        <v>166</v>
      </c>
      <c r="F75" s="102"/>
      <c r="G75" s="102"/>
      <c r="H75" s="102"/>
      <c r="I75" s="102"/>
      <c r="J75" s="102"/>
      <c r="K75" s="102"/>
      <c r="L75" s="102"/>
      <c r="M75" s="102"/>
      <c r="N75" s="102"/>
      <c r="O75" s="102"/>
      <c r="P75" s="102"/>
      <c r="Q75" s="102"/>
    </row>
    <row r="76" spans="4:17" ht="15" customHeight="1" x14ac:dyDescent="0.2">
      <c r="E76" s="102"/>
      <c r="F76" s="102"/>
      <c r="G76" s="102"/>
      <c r="H76" s="102"/>
      <c r="I76" s="102"/>
      <c r="J76" s="102"/>
      <c r="K76" s="102"/>
      <c r="L76" s="102"/>
      <c r="M76" s="102"/>
      <c r="N76" s="102"/>
      <c r="O76" s="102"/>
      <c r="P76" s="102"/>
      <c r="Q76" s="102"/>
    </row>
    <row r="77" spans="4:17" ht="12.75" customHeight="1" x14ac:dyDescent="0.2">
      <c r="E77" s="102"/>
      <c r="F77" s="102"/>
      <c r="G77" s="102"/>
      <c r="H77" s="102"/>
      <c r="I77" s="102"/>
      <c r="J77" s="102"/>
      <c r="K77" s="102"/>
      <c r="L77" s="102"/>
      <c r="M77" s="102"/>
      <c r="N77" s="102"/>
      <c r="O77" s="102"/>
      <c r="P77" s="102"/>
      <c r="Q77" s="102"/>
    </row>
    <row r="78" spans="4:17" ht="12.75" customHeight="1" x14ac:dyDescent="0.2">
      <c r="E78" s="46"/>
      <c r="F78" s="46"/>
      <c r="G78" s="46"/>
      <c r="H78" s="46"/>
      <c r="I78" s="46"/>
      <c r="J78" s="46"/>
      <c r="K78" s="46"/>
      <c r="L78" s="46"/>
      <c r="M78" s="46"/>
      <c r="N78" s="46"/>
    </row>
    <row r="79" spans="4:17" x14ac:dyDescent="0.2">
      <c r="E79" s="46"/>
      <c r="F79" s="46"/>
      <c r="G79" s="46"/>
      <c r="H79" s="46"/>
      <c r="I79" s="46"/>
      <c r="J79" s="46"/>
      <c r="K79" s="46"/>
      <c r="L79" s="46"/>
      <c r="M79" s="46"/>
      <c r="N79" s="46"/>
    </row>
    <row r="80" spans="4:17" x14ac:dyDescent="0.2">
      <c r="E80" s="46"/>
      <c r="F80" s="46"/>
      <c r="G80" s="46"/>
      <c r="H80" s="46"/>
      <c r="I80" s="46"/>
      <c r="J80" s="46"/>
      <c r="K80" s="46"/>
      <c r="L80" s="46"/>
      <c r="M80" s="46"/>
      <c r="N80" s="46"/>
    </row>
    <row r="81" spans="5:17" x14ac:dyDescent="0.2">
      <c r="E81" s="46"/>
      <c r="F81" s="46"/>
      <c r="G81" s="46"/>
      <c r="H81" s="46"/>
      <c r="I81" s="46"/>
      <c r="J81" s="46"/>
      <c r="K81" s="46"/>
      <c r="L81" s="46"/>
      <c r="M81" s="46"/>
      <c r="N81" s="46"/>
    </row>
    <row r="82" spans="5:17" x14ac:dyDescent="0.2">
      <c r="E82" s="46"/>
      <c r="F82" s="46"/>
      <c r="G82" s="46"/>
      <c r="H82" s="46"/>
      <c r="I82" s="46"/>
      <c r="J82" s="46"/>
      <c r="K82" s="46"/>
      <c r="L82" s="46"/>
      <c r="M82" s="46"/>
      <c r="N82" s="46"/>
    </row>
    <row r="83" spans="5:17" x14ac:dyDescent="0.2">
      <c r="E83" s="46"/>
      <c r="F83" s="46"/>
      <c r="G83" s="46"/>
      <c r="H83" s="46"/>
      <c r="I83" s="46"/>
      <c r="J83" s="46"/>
      <c r="K83" s="46"/>
      <c r="L83" s="46"/>
      <c r="M83" s="46"/>
      <c r="N83" s="46"/>
    </row>
    <row r="84" spans="5:17" x14ac:dyDescent="0.2">
      <c r="E84" s="46"/>
      <c r="F84" s="46"/>
      <c r="G84" s="46"/>
      <c r="H84" s="46"/>
      <c r="I84" s="46"/>
      <c r="J84" s="46"/>
      <c r="K84" s="46"/>
      <c r="L84" s="46"/>
      <c r="M84" s="46"/>
      <c r="N84" s="46"/>
    </row>
    <row r="86" spans="5:17" x14ac:dyDescent="0.2">
      <c r="E86" s="27" t="s">
        <v>101</v>
      </c>
    </row>
    <row r="87" spans="5:17" x14ac:dyDescent="0.2">
      <c r="E87" s="27"/>
    </row>
    <row r="88" spans="5:17" x14ac:dyDescent="0.2">
      <c r="E88" s="209" t="s">
        <v>41</v>
      </c>
      <c r="F88" s="209"/>
      <c r="G88" s="209"/>
      <c r="H88" s="209"/>
      <c r="I88" s="209"/>
      <c r="J88" s="209"/>
      <c r="K88" s="209"/>
      <c r="L88" s="209"/>
      <c r="M88" s="209"/>
      <c r="N88" s="209"/>
      <c r="O88" s="209"/>
      <c r="P88" s="209"/>
      <c r="Q88" s="209"/>
    </row>
    <row r="89" spans="5:17" ht="30" customHeight="1" x14ac:dyDescent="0.2">
      <c r="E89" s="139" t="s">
        <v>75</v>
      </c>
      <c r="F89" s="140"/>
      <c r="G89" s="140"/>
      <c r="H89" s="140"/>
      <c r="I89" s="141"/>
      <c r="J89" s="107" t="s">
        <v>15</v>
      </c>
      <c r="K89" s="107"/>
      <c r="L89" s="107"/>
      <c r="M89" s="108" t="s">
        <v>39</v>
      </c>
      <c r="N89" s="108"/>
      <c r="O89" s="108"/>
      <c r="P89" s="107" t="s">
        <v>19</v>
      </c>
      <c r="Q89" s="107"/>
    </row>
    <row r="90" spans="5:17" ht="17.25" customHeight="1" x14ac:dyDescent="0.2">
      <c r="E90" s="137" t="s">
        <v>51</v>
      </c>
      <c r="F90" s="137"/>
      <c r="G90" s="137" t="s">
        <v>52</v>
      </c>
      <c r="H90" s="137"/>
      <c r="I90" s="137"/>
      <c r="J90" s="107"/>
      <c r="K90" s="107"/>
      <c r="L90" s="107"/>
      <c r="M90" s="108"/>
      <c r="N90" s="108"/>
      <c r="O90" s="108"/>
      <c r="P90" s="107"/>
      <c r="Q90" s="107"/>
    </row>
    <row r="91" spans="5:17" ht="12.75" customHeight="1" x14ac:dyDescent="0.2">
      <c r="E91" s="144" t="s">
        <v>53</v>
      </c>
      <c r="F91" s="145"/>
      <c r="G91" s="144" t="s">
        <v>58</v>
      </c>
      <c r="H91" s="146"/>
      <c r="I91" s="136"/>
      <c r="J91" s="138" t="s">
        <v>13</v>
      </c>
      <c r="K91" s="138"/>
      <c r="L91" s="138"/>
      <c r="M91" s="134" t="s">
        <v>14</v>
      </c>
      <c r="N91" s="135"/>
      <c r="O91" s="136"/>
      <c r="P91" s="134">
        <v>0</v>
      </c>
      <c r="Q91" s="136"/>
    </row>
    <row r="92" spans="5:17" x14ac:dyDescent="0.2">
      <c r="E92" s="134" t="s">
        <v>28</v>
      </c>
      <c r="F92" s="136"/>
      <c r="G92" s="144" t="s">
        <v>54</v>
      </c>
      <c r="H92" s="146"/>
      <c r="I92" s="136"/>
      <c r="J92" s="138" t="s">
        <v>16</v>
      </c>
      <c r="K92" s="138"/>
      <c r="L92" s="138"/>
      <c r="M92" s="134" t="s">
        <v>20</v>
      </c>
      <c r="N92" s="135"/>
      <c r="O92" s="136"/>
      <c r="P92" s="134">
        <v>15</v>
      </c>
      <c r="Q92" s="136"/>
    </row>
    <row r="93" spans="5:17" x14ac:dyDescent="0.2">
      <c r="E93" s="134" t="s">
        <v>38</v>
      </c>
      <c r="F93" s="136"/>
      <c r="G93" s="144" t="s">
        <v>55</v>
      </c>
      <c r="H93" s="146"/>
      <c r="I93" s="136"/>
      <c r="J93" s="138" t="s">
        <v>17</v>
      </c>
      <c r="K93" s="138"/>
      <c r="L93" s="138"/>
      <c r="M93" s="134" t="s">
        <v>20</v>
      </c>
      <c r="N93" s="135"/>
      <c r="O93" s="136"/>
      <c r="P93" s="134">
        <v>40</v>
      </c>
      <c r="Q93" s="136"/>
    </row>
    <row r="94" spans="5:17" x14ac:dyDescent="0.2">
      <c r="E94" s="144" t="s">
        <v>137</v>
      </c>
      <c r="F94" s="147"/>
      <c r="G94" s="144" t="s">
        <v>56</v>
      </c>
      <c r="H94" s="146"/>
      <c r="I94" s="136"/>
      <c r="J94" s="138" t="s">
        <v>18</v>
      </c>
      <c r="K94" s="138"/>
      <c r="L94" s="138"/>
      <c r="M94" s="134" t="s">
        <v>20</v>
      </c>
      <c r="N94" s="135"/>
      <c r="O94" s="136"/>
      <c r="P94" s="134">
        <v>80</v>
      </c>
      <c r="Q94" s="136"/>
    </row>
    <row r="95" spans="5:17" x14ac:dyDescent="0.2">
      <c r="E95" s="144" t="s">
        <v>138</v>
      </c>
      <c r="F95" s="136"/>
      <c r="G95" s="144" t="s">
        <v>57</v>
      </c>
      <c r="H95" s="146"/>
      <c r="I95" s="145"/>
      <c r="J95" s="138" t="s">
        <v>37</v>
      </c>
      <c r="K95" s="138"/>
      <c r="L95" s="138"/>
      <c r="M95" s="134" t="s">
        <v>20</v>
      </c>
      <c r="N95" s="135"/>
      <c r="O95" s="136"/>
      <c r="P95" s="134">
        <v>100</v>
      </c>
      <c r="Q95" s="136"/>
    </row>
    <row r="96" spans="5:17" x14ac:dyDescent="0.2">
      <c r="E96" s="10"/>
      <c r="F96" s="10"/>
      <c r="G96" s="10"/>
      <c r="H96" s="10"/>
      <c r="I96" s="10"/>
      <c r="M96" s="10"/>
      <c r="N96" s="10"/>
      <c r="O96" s="10"/>
      <c r="P96" s="10"/>
      <c r="Q96" s="10"/>
    </row>
    <row r="97" spans="5:17" x14ac:dyDescent="0.2">
      <c r="E97" s="10"/>
      <c r="F97" s="10"/>
      <c r="G97" s="10"/>
      <c r="H97" s="10"/>
      <c r="I97" s="10"/>
      <c r="J97" s="177" t="s">
        <v>21</v>
      </c>
      <c r="K97" s="177"/>
      <c r="L97" s="177"/>
      <c r="M97" s="177"/>
      <c r="N97" s="10"/>
      <c r="O97" s="160" t="s">
        <v>19</v>
      </c>
      <c r="P97" s="175"/>
      <c r="Q97" s="175"/>
    </row>
    <row r="98" spans="5:17" ht="13.5" thickBot="1" x14ac:dyDescent="0.25">
      <c r="E98" s="10"/>
      <c r="F98" s="10"/>
      <c r="G98" s="10"/>
      <c r="H98" s="10"/>
      <c r="I98" s="10"/>
      <c r="J98" s="178"/>
      <c r="K98" s="178"/>
      <c r="L98" s="178"/>
      <c r="M98" s="178"/>
      <c r="N98" s="10"/>
      <c r="O98" s="19"/>
      <c r="P98" s="19"/>
      <c r="Q98" s="19"/>
    </row>
    <row r="99" spans="5:17" ht="13.5" customHeight="1" thickBot="1" x14ac:dyDescent="0.25">
      <c r="E99" s="174" t="s">
        <v>102</v>
      </c>
      <c r="F99" s="174"/>
      <c r="G99" s="174"/>
      <c r="H99" s="174"/>
      <c r="I99" s="174"/>
      <c r="J99" s="173" t="s">
        <v>47</v>
      </c>
      <c r="K99" s="173"/>
      <c r="L99" s="173"/>
      <c r="M99" s="173"/>
      <c r="P99" s="5">
        <v>100</v>
      </c>
    </row>
    <row r="103" spans="5:17" ht="39" customHeight="1" x14ac:dyDescent="0.2">
      <c r="E103" s="182" t="s">
        <v>134</v>
      </c>
      <c r="F103" s="182"/>
      <c r="G103" s="182"/>
      <c r="H103" s="182"/>
      <c r="I103" s="182"/>
      <c r="J103" s="182"/>
      <c r="K103" s="182"/>
      <c r="L103" s="182"/>
      <c r="M103" s="182"/>
      <c r="N103" s="182"/>
      <c r="O103" s="182"/>
      <c r="P103" s="182"/>
      <c r="Q103" s="182"/>
    </row>
    <row r="104" spans="5:17" x14ac:dyDescent="0.2">
      <c r="E104" s="165" t="s">
        <v>119</v>
      </c>
      <c r="F104" s="166"/>
      <c r="G104" s="166"/>
      <c r="H104" s="166"/>
      <c r="I104" s="166"/>
      <c r="J104" s="166"/>
      <c r="K104" s="166"/>
      <c r="L104" s="166"/>
      <c r="M104" s="166"/>
      <c r="N104" s="47"/>
      <c r="O104" s="48"/>
      <c r="P104" s="27"/>
      <c r="Q104" s="49"/>
    </row>
    <row r="105" spans="5:17" x14ac:dyDescent="0.2">
      <c r="E105" s="50"/>
      <c r="F105" s="49"/>
      <c r="G105" s="49"/>
      <c r="H105" s="49"/>
      <c r="I105" s="49"/>
      <c r="J105" s="49"/>
      <c r="K105" s="160" t="s">
        <v>21</v>
      </c>
      <c r="L105" s="160"/>
      <c r="M105" s="160"/>
      <c r="N105" s="160"/>
      <c r="O105" s="51"/>
      <c r="P105" s="27"/>
      <c r="Q105" s="49"/>
    </row>
    <row r="106" spans="5:17" ht="12.75" customHeight="1" thickBot="1" x14ac:dyDescent="0.25">
      <c r="E106" s="52"/>
      <c r="F106" s="49"/>
      <c r="G106" s="49"/>
      <c r="H106" s="49"/>
      <c r="I106" s="49"/>
      <c r="J106" s="6"/>
      <c r="K106" s="6"/>
      <c r="L106" s="6"/>
      <c r="M106" s="6"/>
      <c r="N106" s="49"/>
      <c r="O106" s="51"/>
      <c r="P106" s="49"/>
      <c r="Q106" s="49"/>
    </row>
    <row r="107" spans="5:17" ht="15" customHeight="1" x14ac:dyDescent="0.2">
      <c r="E107" s="168" t="s">
        <v>105</v>
      </c>
      <c r="F107" s="169"/>
      <c r="G107" s="169"/>
      <c r="H107" s="49">
        <v>40</v>
      </c>
      <c r="I107" s="49" t="s">
        <v>36</v>
      </c>
      <c r="J107" s="7"/>
      <c r="K107" s="167" t="s">
        <v>79</v>
      </c>
      <c r="L107" s="167"/>
      <c r="M107" s="167"/>
      <c r="N107" s="167"/>
      <c r="O107" s="170"/>
      <c r="P107" s="49"/>
      <c r="Q107" s="49"/>
    </row>
    <row r="108" spans="5:17" ht="16.5" customHeight="1" x14ac:dyDescent="0.2">
      <c r="E108" s="168" t="s">
        <v>108</v>
      </c>
      <c r="F108" s="169"/>
      <c r="G108" s="169"/>
      <c r="H108" s="49">
        <v>25</v>
      </c>
      <c r="I108" s="49" t="s">
        <v>32</v>
      </c>
      <c r="J108" s="7"/>
      <c r="K108" s="167"/>
      <c r="L108" s="167"/>
      <c r="M108" s="167"/>
      <c r="N108" s="167"/>
      <c r="O108" s="171"/>
      <c r="P108" s="49"/>
      <c r="Q108" s="49"/>
    </row>
    <row r="109" spans="5:17" ht="15" customHeight="1" x14ac:dyDescent="0.2">
      <c r="E109" s="168" t="s">
        <v>106</v>
      </c>
      <c r="F109" s="169"/>
      <c r="G109" s="169"/>
      <c r="H109" s="49">
        <v>15</v>
      </c>
      <c r="I109" s="49" t="s">
        <v>22</v>
      </c>
      <c r="J109" s="7"/>
      <c r="K109" s="167"/>
      <c r="L109" s="167"/>
      <c r="M109" s="167"/>
      <c r="N109" s="167"/>
      <c r="O109" s="171"/>
      <c r="P109" s="49"/>
      <c r="Q109" s="49"/>
    </row>
    <row r="110" spans="5:17" x14ac:dyDescent="0.2">
      <c r="E110" s="168" t="s">
        <v>107</v>
      </c>
      <c r="F110" s="169"/>
      <c r="G110" s="169"/>
      <c r="H110" s="49">
        <v>0</v>
      </c>
      <c r="I110" s="49" t="s">
        <v>44</v>
      </c>
      <c r="J110" s="7"/>
      <c r="K110" s="167"/>
      <c r="L110" s="167"/>
      <c r="M110" s="167"/>
      <c r="N110" s="167"/>
      <c r="O110" s="171"/>
      <c r="P110" s="49"/>
      <c r="Q110" s="49"/>
    </row>
    <row r="111" spans="5:17" ht="13.5" thickBot="1" x14ac:dyDescent="0.25">
      <c r="E111" s="54"/>
      <c r="F111" s="40"/>
      <c r="G111" s="40"/>
      <c r="H111" s="49"/>
      <c r="I111" s="49"/>
      <c r="J111" s="7"/>
      <c r="K111" s="167"/>
      <c r="L111" s="167"/>
      <c r="M111" s="167"/>
      <c r="N111" s="167"/>
      <c r="O111" s="172"/>
      <c r="P111" s="49"/>
      <c r="Q111" s="49"/>
    </row>
    <row r="112" spans="5:17" x14ac:dyDescent="0.2">
      <c r="E112" s="52"/>
      <c r="F112" s="49"/>
      <c r="G112" s="49"/>
      <c r="H112" s="49"/>
      <c r="I112" s="49"/>
      <c r="J112" s="7"/>
      <c r="K112" s="49"/>
      <c r="L112" s="49"/>
      <c r="M112" s="49"/>
      <c r="N112" s="49"/>
      <c r="O112" s="55"/>
      <c r="P112" s="49"/>
      <c r="Q112" s="49"/>
    </row>
    <row r="113" spans="5:17" x14ac:dyDescent="0.2">
      <c r="E113" s="50" t="s">
        <v>120</v>
      </c>
      <c r="F113" s="49"/>
      <c r="G113" s="49"/>
      <c r="H113" s="49"/>
      <c r="I113" s="49"/>
      <c r="J113" s="7"/>
      <c r="K113" s="49"/>
      <c r="L113" s="49"/>
      <c r="M113" s="49"/>
      <c r="N113" s="49"/>
      <c r="O113" s="55"/>
      <c r="P113" s="49"/>
      <c r="Q113" s="49"/>
    </row>
    <row r="114" spans="5:17" ht="13.5" thickBot="1" x14ac:dyDescent="0.25">
      <c r="E114" s="50"/>
      <c r="F114" s="49"/>
      <c r="G114" s="49"/>
      <c r="H114" s="49"/>
      <c r="I114" s="49"/>
      <c r="J114" s="7"/>
      <c r="K114" s="49"/>
      <c r="L114" s="49"/>
      <c r="M114" s="49"/>
      <c r="N114" s="49"/>
      <c r="O114" s="56"/>
      <c r="P114" s="49"/>
      <c r="Q114" s="49"/>
    </row>
    <row r="115" spans="5:17" x14ac:dyDescent="0.2">
      <c r="E115" s="57"/>
      <c r="F115" s="49"/>
      <c r="G115" s="49"/>
      <c r="H115" s="49"/>
      <c r="I115" s="49"/>
      <c r="J115" s="49"/>
      <c r="K115" s="225" t="s">
        <v>103</v>
      </c>
      <c r="L115" s="225"/>
      <c r="M115" s="225"/>
      <c r="N115" s="225"/>
      <c r="O115" s="170"/>
      <c r="P115" s="49"/>
      <c r="Q115" s="49"/>
    </row>
    <row r="116" spans="5:17" x14ac:dyDescent="0.2">
      <c r="E116" s="168" t="s">
        <v>109</v>
      </c>
      <c r="F116" s="169"/>
      <c r="G116" s="169"/>
      <c r="H116" s="49"/>
      <c r="I116" s="49" t="s">
        <v>64</v>
      </c>
      <c r="J116" s="7"/>
      <c r="K116" s="225"/>
      <c r="L116" s="225"/>
      <c r="M116" s="225"/>
      <c r="N116" s="225"/>
      <c r="O116" s="171"/>
      <c r="P116" s="49"/>
      <c r="Q116" s="49"/>
    </row>
    <row r="117" spans="5:17" x14ac:dyDescent="0.2">
      <c r="E117" s="168" t="s">
        <v>110</v>
      </c>
      <c r="F117" s="169"/>
      <c r="G117" s="169"/>
      <c r="H117" s="49">
        <v>20</v>
      </c>
      <c r="I117" s="49" t="s">
        <v>60</v>
      </c>
      <c r="J117" s="7"/>
      <c r="K117" s="225"/>
      <c r="L117" s="225"/>
      <c r="M117" s="225"/>
      <c r="N117" s="225"/>
      <c r="O117" s="171"/>
      <c r="P117" s="49"/>
      <c r="Q117" s="49"/>
    </row>
    <row r="118" spans="5:17" x14ac:dyDescent="0.2">
      <c r="E118" s="168" t="s">
        <v>111</v>
      </c>
      <c r="F118" s="169"/>
      <c r="G118" s="169"/>
      <c r="H118" s="49">
        <v>10</v>
      </c>
      <c r="I118" s="49" t="s">
        <v>65</v>
      </c>
      <c r="J118" s="7"/>
      <c r="K118" s="225"/>
      <c r="L118" s="225"/>
      <c r="M118" s="225"/>
      <c r="N118" s="225"/>
      <c r="O118" s="171"/>
      <c r="P118" s="49"/>
      <c r="Q118" s="49"/>
    </row>
    <row r="119" spans="5:17" x14ac:dyDescent="0.2">
      <c r="E119" s="57"/>
      <c r="H119" s="49">
        <v>0</v>
      </c>
      <c r="J119" s="7"/>
      <c r="K119" s="225"/>
      <c r="L119" s="225"/>
      <c r="M119" s="225"/>
      <c r="N119" s="225"/>
      <c r="O119" s="171"/>
      <c r="P119" s="49"/>
      <c r="Q119" s="49"/>
    </row>
    <row r="120" spans="5:17" ht="13.5" thickBot="1" x14ac:dyDescent="0.25">
      <c r="E120" s="58"/>
      <c r="F120" s="59"/>
      <c r="G120" s="59"/>
      <c r="H120" s="60"/>
      <c r="I120" s="59"/>
      <c r="J120" s="61"/>
      <c r="K120" s="62"/>
      <c r="L120" s="62"/>
      <c r="M120" s="62"/>
      <c r="N120" s="62"/>
      <c r="O120" s="172"/>
      <c r="P120" s="49"/>
      <c r="Q120" s="49"/>
    </row>
    <row r="121" spans="5:17" ht="13.5" thickBot="1" x14ac:dyDescent="0.25">
      <c r="E121" s="63"/>
      <c r="F121" s="64"/>
      <c r="G121" s="64"/>
      <c r="H121" s="64"/>
      <c r="I121" s="64"/>
      <c r="J121" s="65"/>
      <c r="K121" s="66"/>
      <c r="L121" s="216" t="s">
        <v>118</v>
      </c>
      <c r="M121" s="216"/>
      <c r="N121" s="217"/>
      <c r="O121" s="67">
        <f>+O107+O115</f>
        <v>0</v>
      </c>
      <c r="P121" s="49"/>
      <c r="Q121" s="49"/>
    </row>
    <row r="122" spans="5:17" ht="13.5" thickTop="1" x14ac:dyDescent="0.2">
      <c r="E122" s="222" t="s">
        <v>68</v>
      </c>
      <c r="F122" s="222"/>
      <c r="G122" s="222"/>
      <c r="H122" s="222"/>
      <c r="I122" s="222"/>
      <c r="J122" s="222"/>
      <c r="K122" s="222"/>
      <c r="L122" s="222"/>
      <c r="M122" s="222"/>
      <c r="N122" s="222"/>
      <c r="O122" s="222"/>
      <c r="P122" s="49"/>
      <c r="Q122" s="49"/>
    </row>
    <row r="123" spans="5:17" x14ac:dyDescent="0.2">
      <c r="E123" s="223"/>
      <c r="F123" s="223"/>
      <c r="G123" s="223"/>
      <c r="H123" s="223"/>
      <c r="I123" s="223"/>
      <c r="J123" s="223"/>
      <c r="K123" s="223"/>
      <c r="L123" s="223"/>
      <c r="M123" s="223"/>
      <c r="N123" s="223"/>
      <c r="O123" s="223"/>
      <c r="P123" s="49"/>
      <c r="Q123" s="49"/>
    </row>
    <row r="124" spans="5:17" x14ac:dyDescent="0.2">
      <c r="E124" s="223"/>
      <c r="F124" s="223"/>
      <c r="G124" s="223"/>
      <c r="H124" s="223"/>
      <c r="I124" s="223"/>
      <c r="J124" s="223"/>
      <c r="K124" s="223"/>
      <c r="L124" s="223"/>
      <c r="M124" s="223"/>
      <c r="N124" s="223"/>
      <c r="O124" s="223"/>
      <c r="P124" s="49"/>
      <c r="Q124" s="49"/>
    </row>
    <row r="125" spans="5:17" x14ac:dyDescent="0.2">
      <c r="E125" s="224"/>
      <c r="F125" s="224"/>
      <c r="G125" s="224"/>
      <c r="H125" s="224"/>
      <c r="I125" s="224"/>
      <c r="J125" s="224"/>
      <c r="K125" s="224"/>
      <c r="L125" s="224"/>
      <c r="M125" s="224"/>
      <c r="N125" s="224"/>
      <c r="O125" s="224"/>
      <c r="P125" s="49"/>
      <c r="Q125" s="49"/>
    </row>
    <row r="126" spans="5:17" x14ac:dyDescent="0.2">
      <c r="E126" s="218" t="s">
        <v>104</v>
      </c>
      <c r="F126" s="219"/>
      <c r="G126" s="219"/>
      <c r="H126" s="219"/>
      <c r="I126" s="219"/>
      <c r="J126" s="219"/>
      <c r="K126" s="219"/>
      <c r="L126" s="68"/>
      <c r="M126" s="68"/>
      <c r="N126" s="47"/>
      <c r="O126" s="69"/>
      <c r="P126" s="49"/>
      <c r="Q126" s="49"/>
    </row>
    <row r="127" spans="5:17" x14ac:dyDescent="0.2">
      <c r="E127" s="220"/>
      <c r="F127" s="221"/>
      <c r="G127" s="221"/>
      <c r="H127" s="221"/>
      <c r="I127" s="221"/>
      <c r="J127" s="221"/>
      <c r="K127" s="221"/>
      <c r="L127" s="7"/>
      <c r="M127" s="7"/>
      <c r="N127" s="49"/>
      <c r="O127" s="55"/>
      <c r="P127" s="49"/>
      <c r="Q127" s="49"/>
    </row>
    <row r="128" spans="5:17" ht="13.5" thickBot="1" x14ac:dyDescent="0.25">
      <c r="E128" s="70"/>
      <c r="F128" s="9"/>
      <c r="G128" s="9"/>
      <c r="H128" s="9"/>
      <c r="I128" s="9"/>
      <c r="J128" s="9"/>
      <c r="K128" s="9"/>
      <c r="L128" s="7"/>
      <c r="M128" s="7"/>
      <c r="N128" s="49"/>
      <c r="O128" s="55"/>
      <c r="P128" s="49"/>
      <c r="Q128" s="49"/>
    </row>
    <row r="129" spans="5:17" x14ac:dyDescent="0.2">
      <c r="E129" s="50"/>
      <c r="F129" s="49"/>
      <c r="G129" s="49"/>
      <c r="H129" s="49"/>
      <c r="I129" s="49"/>
      <c r="J129" s="49"/>
      <c r="K129" s="215" t="s">
        <v>135</v>
      </c>
      <c r="L129" s="215"/>
      <c r="M129" s="215"/>
      <c r="N129" s="215"/>
      <c r="O129" s="170"/>
      <c r="P129" s="49"/>
      <c r="Q129" s="49"/>
    </row>
    <row r="130" spans="5:17" ht="13.5" customHeight="1" x14ac:dyDescent="0.2">
      <c r="E130" s="57"/>
      <c r="F130" s="72"/>
      <c r="G130" s="73" t="s">
        <v>49</v>
      </c>
      <c r="H130" s="72">
        <v>60</v>
      </c>
      <c r="I130" s="72" t="s">
        <v>66</v>
      </c>
      <c r="J130" s="72"/>
      <c r="K130" s="215"/>
      <c r="L130" s="215"/>
      <c r="M130" s="215"/>
      <c r="N130" s="215"/>
      <c r="O130" s="171"/>
      <c r="P130" s="72"/>
      <c r="Q130" s="72"/>
    </row>
    <row r="131" spans="5:17" ht="17.25" customHeight="1" x14ac:dyDescent="0.2">
      <c r="E131" s="155"/>
      <c r="F131" s="156"/>
      <c r="G131" s="156"/>
      <c r="H131" s="74"/>
      <c r="I131" s="49"/>
      <c r="J131" s="75"/>
      <c r="K131" s="215"/>
      <c r="L131" s="215"/>
      <c r="M131" s="215"/>
      <c r="N131" s="215"/>
      <c r="O131" s="171"/>
      <c r="P131" s="49"/>
      <c r="Q131" s="49"/>
    </row>
    <row r="132" spans="5:17" s="78" customFormat="1" ht="18.75" customHeight="1" thickBot="1" x14ac:dyDescent="0.25">
      <c r="E132" s="76"/>
      <c r="F132" s="7"/>
      <c r="G132" s="77" t="s">
        <v>14</v>
      </c>
      <c r="H132" s="7">
        <v>0</v>
      </c>
      <c r="I132" s="75" t="s">
        <v>44</v>
      </c>
      <c r="J132" s="75"/>
      <c r="K132" s="215"/>
      <c r="L132" s="215"/>
      <c r="M132" s="215"/>
      <c r="N132" s="215"/>
      <c r="O132" s="172"/>
      <c r="P132" s="75"/>
      <c r="Q132" s="75"/>
    </row>
    <row r="133" spans="5:17" s="78" customFormat="1" ht="18.75" customHeight="1" x14ac:dyDescent="0.2">
      <c r="E133" s="76"/>
      <c r="F133" s="7"/>
      <c r="G133" s="77"/>
      <c r="H133" s="7"/>
      <c r="I133" s="75"/>
      <c r="J133" s="75"/>
      <c r="K133" s="71"/>
      <c r="L133" s="71"/>
      <c r="M133" s="71"/>
      <c r="N133" s="71"/>
      <c r="O133" s="79"/>
      <c r="P133" s="75"/>
      <c r="Q133" s="75"/>
    </row>
    <row r="134" spans="5:17" ht="13.5" customHeight="1" thickBot="1" x14ac:dyDescent="0.25">
      <c r="E134" s="80"/>
      <c r="F134" s="7"/>
      <c r="G134" s="7"/>
      <c r="H134" s="7"/>
      <c r="I134" s="75"/>
      <c r="J134" s="75"/>
      <c r="K134" s="49"/>
      <c r="L134" s="49"/>
      <c r="M134" s="49"/>
      <c r="N134" s="49"/>
      <c r="O134" s="81"/>
      <c r="P134" s="75"/>
      <c r="Q134" s="75"/>
    </row>
    <row r="135" spans="5:17" s="83" customFormat="1" ht="15" customHeight="1" thickBot="1" x14ac:dyDescent="0.25">
      <c r="E135" s="179" t="s">
        <v>126</v>
      </c>
      <c r="F135" s="180"/>
      <c r="G135" s="180"/>
      <c r="H135" s="180"/>
      <c r="I135" s="180"/>
      <c r="J135" s="180"/>
      <c r="K135" s="180"/>
      <c r="L135" s="180"/>
      <c r="M135" s="180"/>
      <c r="N135" s="180"/>
      <c r="O135" s="181"/>
      <c r="P135" s="82">
        <f>IF(O121&gt;O129,O121,O129)</f>
        <v>0</v>
      </c>
      <c r="Q135" s="75"/>
    </row>
    <row r="136" spans="5:17" s="83" customFormat="1" ht="19.5" customHeight="1" thickTop="1" x14ac:dyDescent="0.2">
      <c r="E136" s="7"/>
      <c r="F136" s="7"/>
      <c r="G136" s="7"/>
      <c r="H136" s="7"/>
      <c r="I136" s="75"/>
      <c r="J136" s="96" t="s">
        <v>141</v>
      </c>
      <c r="K136" s="75"/>
      <c r="L136" s="7"/>
      <c r="M136" s="7"/>
      <c r="N136" s="7"/>
      <c r="O136" s="75"/>
      <c r="P136" s="75"/>
      <c r="Q136" s="75"/>
    </row>
    <row r="137" spans="5:17" s="83" customFormat="1" ht="19.5" customHeight="1" x14ac:dyDescent="0.2">
      <c r="E137" s="7"/>
      <c r="F137" s="7"/>
      <c r="G137" s="7"/>
      <c r="H137" s="7"/>
      <c r="I137" s="75"/>
      <c r="J137" s="75"/>
      <c r="K137" s="75"/>
      <c r="L137" s="7"/>
      <c r="M137" s="7"/>
      <c r="N137" s="7"/>
      <c r="O137" s="75"/>
      <c r="P137" s="75"/>
      <c r="Q137" s="75"/>
    </row>
    <row r="138" spans="5:17" s="83" customFormat="1" ht="15.75" customHeight="1" x14ac:dyDescent="0.2">
      <c r="E138" s="7"/>
      <c r="F138" s="7"/>
      <c r="G138" s="7"/>
      <c r="H138" s="7"/>
      <c r="I138" s="75"/>
      <c r="J138" s="75"/>
      <c r="K138" s="75"/>
      <c r="L138" s="7"/>
      <c r="M138" s="7"/>
      <c r="N138" s="7"/>
      <c r="O138" s="75"/>
      <c r="P138" s="75"/>
      <c r="Q138" s="75"/>
    </row>
    <row r="139" spans="5:17" s="83" customFormat="1" ht="15.75" customHeight="1" x14ac:dyDescent="0.2">
      <c r="E139" s="161" t="s">
        <v>50</v>
      </c>
      <c r="F139" s="162"/>
      <c r="G139" s="162"/>
      <c r="H139" s="162"/>
      <c r="I139" s="162"/>
      <c r="J139" s="162"/>
      <c r="K139" s="162"/>
      <c r="L139" s="162"/>
      <c r="M139" s="68"/>
      <c r="N139" s="68"/>
      <c r="O139" s="84"/>
      <c r="P139" s="84"/>
      <c r="Q139" s="85"/>
    </row>
    <row r="140" spans="5:17" s="83" customFormat="1" ht="15.75" customHeight="1" thickBot="1" x14ac:dyDescent="0.25">
      <c r="E140" s="163"/>
      <c r="F140" s="164"/>
      <c r="G140" s="164"/>
      <c r="H140" s="164"/>
      <c r="I140" s="164"/>
      <c r="J140" s="164"/>
      <c r="K140" s="164"/>
      <c r="L140" s="164"/>
      <c r="M140" s="7"/>
      <c r="N140" s="7"/>
      <c r="O140" s="75"/>
      <c r="P140" s="75"/>
      <c r="Q140" s="81"/>
    </row>
    <row r="141" spans="5:17" s="83" customFormat="1" ht="15.75" customHeight="1" x14ac:dyDescent="0.2">
      <c r="E141" s="152" t="s">
        <v>121</v>
      </c>
      <c r="F141" s="153"/>
      <c r="G141" s="153"/>
      <c r="H141" s="153"/>
      <c r="I141" s="153"/>
      <c r="J141" s="87" t="s">
        <v>77</v>
      </c>
      <c r="K141" s="49">
        <v>20</v>
      </c>
      <c r="L141" s="49" t="s">
        <v>70</v>
      </c>
      <c r="M141" s="49"/>
      <c r="N141" s="49"/>
      <c r="O141" s="49"/>
      <c r="P141" s="170"/>
      <c r="Q141" s="51"/>
    </row>
    <row r="142" spans="5:17" s="83" customFormat="1" ht="15.75" customHeight="1" x14ac:dyDescent="0.2">
      <c r="E142" s="152"/>
      <c r="F142" s="153"/>
      <c r="G142" s="153"/>
      <c r="H142" s="153"/>
      <c r="I142" s="153"/>
      <c r="J142" s="49"/>
      <c r="K142" s="49"/>
      <c r="L142" s="49"/>
      <c r="M142" s="49"/>
      <c r="N142" s="49"/>
      <c r="O142" s="49"/>
      <c r="P142" s="171"/>
      <c r="Q142" s="51"/>
    </row>
    <row r="143" spans="5:17" ht="12.75" customHeight="1" thickBot="1" x14ac:dyDescent="0.25">
      <c r="E143" s="152"/>
      <c r="F143" s="153"/>
      <c r="G143" s="153"/>
      <c r="H143" s="153"/>
      <c r="I143" s="153"/>
      <c r="J143" s="53" t="s">
        <v>78</v>
      </c>
      <c r="K143" s="49">
        <v>0</v>
      </c>
      <c r="L143" s="49" t="s">
        <v>70</v>
      </c>
      <c r="M143" s="49"/>
      <c r="N143" s="49"/>
      <c r="O143" s="49"/>
      <c r="P143" s="172"/>
      <c r="Q143" s="51"/>
    </row>
    <row r="144" spans="5:17" ht="21" customHeight="1" x14ac:dyDescent="0.2">
      <c r="E144" s="152"/>
      <c r="F144" s="153"/>
      <c r="G144" s="153"/>
      <c r="H144" s="153"/>
      <c r="I144" s="153"/>
      <c r="J144" s="49"/>
      <c r="K144" s="49"/>
      <c r="L144" s="49"/>
      <c r="M144" s="49"/>
      <c r="N144" s="49"/>
      <c r="O144" s="49"/>
      <c r="P144" s="49"/>
      <c r="Q144" s="51"/>
    </row>
    <row r="145" spans="5:17" x14ac:dyDescent="0.2">
      <c r="E145" s="152"/>
      <c r="F145" s="153"/>
      <c r="G145" s="153"/>
      <c r="H145" s="153"/>
      <c r="I145" s="153"/>
      <c r="J145" s="153"/>
      <c r="K145" s="153"/>
      <c r="L145" s="153"/>
      <c r="M145" s="153"/>
      <c r="N145" s="153"/>
      <c r="O145" s="153"/>
      <c r="P145" s="153"/>
      <c r="Q145" s="154"/>
    </row>
    <row r="146" spans="5:17" x14ac:dyDescent="0.2">
      <c r="E146" s="86"/>
      <c r="F146" s="6"/>
      <c r="G146" s="6"/>
      <c r="H146" s="6"/>
      <c r="I146" s="6"/>
      <c r="J146" s="49"/>
      <c r="K146" s="49"/>
      <c r="L146" s="49"/>
      <c r="M146" s="49"/>
      <c r="N146" s="49"/>
      <c r="O146" s="49"/>
      <c r="P146" s="49"/>
      <c r="Q146" s="51"/>
    </row>
    <row r="147" spans="5:17" ht="28.5" customHeight="1" x14ac:dyDescent="0.2">
      <c r="E147" s="86"/>
      <c r="F147" s="6"/>
      <c r="G147" s="6"/>
      <c r="H147" s="6"/>
      <c r="I147" s="6"/>
      <c r="J147" s="49"/>
      <c r="K147" s="49"/>
      <c r="L147" s="49"/>
      <c r="M147" s="49"/>
      <c r="N147" s="49"/>
      <c r="O147" s="49"/>
      <c r="P147" s="49"/>
      <c r="Q147" s="51"/>
    </row>
    <row r="148" spans="5:17" ht="15" customHeight="1" x14ac:dyDescent="0.2">
      <c r="E148" s="50" t="s">
        <v>115</v>
      </c>
      <c r="F148" s="6"/>
      <c r="G148" s="6"/>
      <c r="H148" s="6"/>
      <c r="I148" s="6"/>
      <c r="J148" s="160"/>
      <c r="K148" s="160"/>
      <c r="L148" s="160"/>
      <c r="M148" s="160"/>
      <c r="N148" s="49"/>
      <c r="O148" s="160" t="s">
        <v>42</v>
      </c>
      <c r="P148" s="175"/>
      <c r="Q148" s="176"/>
    </row>
    <row r="149" spans="5:17" x14ac:dyDescent="0.2">
      <c r="E149" s="52"/>
      <c r="F149" s="49"/>
      <c r="G149" s="49"/>
      <c r="H149" s="49"/>
      <c r="I149" s="49"/>
      <c r="J149" s="49"/>
      <c r="K149" s="49"/>
      <c r="L149" s="49"/>
      <c r="M149" s="49"/>
      <c r="N149" s="49"/>
      <c r="O149" s="49"/>
      <c r="P149" s="49"/>
      <c r="Q149" s="51"/>
    </row>
    <row r="150" spans="5:17" x14ac:dyDescent="0.2">
      <c r="E150" s="52"/>
      <c r="F150" s="49"/>
      <c r="G150" s="49"/>
      <c r="H150" s="49"/>
      <c r="I150" s="49"/>
      <c r="J150" s="49"/>
      <c r="K150" s="175" t="s">
        <v>21</v>
      </c>
      <c r="L150" s="175"/>
      <c r="M150" s="175"/>
      <c r="N150" s="175"/>
      <c r="O150" s="49"/>
      <c r="P150" s="49"/>
      <c r="Q150" s="51"/>
    </row>
    <row r="151" spans="5:17" ht="13.5" thickBot="1" x14ac:dyDescent="0.25">
      <c r="E151" s="52"/>
      <c r="F151" s="49"/>
      <c r="G151" s="49"/>
      <c r="H151" s="49"/>
      <c r="I151" s="49"/>
      <c r="J151" s="49"/>
      <c r="K151" s="49"/>
      <c r="L151" s="49"/>
      <c r="M151" s="49"/>
      <c r="N151" s="49"/>
      <c r="O151" s="49"/>
      <c r="P151" s="49"/>
      <c r="Q151" s="51"/>
    </row>
    <row r="152" spans="5:17" x14ac:dyDescent="0.2">
      <c r="E152" s="50" t="s">
        <v>112</v>
      </c>
      <c r="F152" s="49"/>
      <c r="G152" s="49"/>
      <c r="H152" s="49"/>
      <c r="I152" s="49"/>
      <c r="J152" s="49"/>
      <c r="K152" s="213" t="s">
        <v>167</v>
      </c>
      <c r="L152" s="214"/>
      <c r="M152" s="214"/>
      <c r="N152" s="214"/>
      <c r="O152" s="49"/>
      <c r="P152" s="170"/>
      <c r="Q152" s="51"/>
    </row>
    <row r="153" spans="5:17" x14ac:dyDescent="0.2">
      <c r="E153" s="168" t="s">
        <v>24</v>
      </c>
      <c r="F153" s="169"/>
      <c r="G153" s="169"/>
      <c r="H153" s="49">
        <v>15</v>
      </c>
      <c r="I153" s="49" t="s">
        <v>22</v>
      </c>
      <c r="J153" s="49"/>
      <c r="K153" s="214"/>
      <c r="L153" s="214"/>
      <c r="M153" s="214"/>
      <c r="N153" s="214"/>
      <c r="O153" s="49"/>
      <c r="P153" s="171"/>
      <c r="Q153" s="51"/>
    </row>
    <row r="154" spans="5:17" x14ac:dyDescent="0.2">
      <c r="E154" s="168" t="s">
        <v>26</v>
      </c>
      <c r="F154" s="169"/>
      <c r="G154" s="169"/>
      <c r="H154" s="49">
        <v>10</v>
      </c>
      <c r="I154" s="49" t="s">
        <v>23</v>
      </c>
      <c r="J154" s="49"/>
      <c r="K154" s="214"/>
      <c r="L154" s="214"/>
      <c r="M154" s="214"/>
      <c r="N154" s="214"/>
      <c r="O154" s="49"/>
      <c r="P154" s="171"/>
      <c r="Q154" s="51"/>
    </row>
    <row r="155" spans="5:17" x14ac:dyDescent="0.2">
      <c r="E155" s="168" t="s">
        <v>25</v>
      </c>
      <c r="F155" s="169"/>
      <c r="G155" s="169"/>
      <c r="H155" s="49">
        <v>0</v>
      </c>
      <c r="I155" s="49" t="s">
        <v>45</v>
      </c>
      <c r="J155" s="49"/>
      <c r="K155" s="214"/>
      <c r="L155" s="214"/>
      <c r="M155" s="214"/>
      <c r="N155" s="214"/>
      <c r="O155" s="49"/>
      <c r="P155" s="171"/>
      <c r="Q155" s="51"/>
    </row>
    <row r="156" spans="5:17" ht="13.5" thickBot="1" x14ac:dyDescent="0.25">
      <c r="E156" s="52"/>
      <c r="F156" s="49"/>
      <c r="G156" s="49"/>
      <c r="H156" s="49"/>
      <c r="I156" s="49"/>
      <c r="J156" s="49"/>
      <c r="K156" s="153"/>
      <c r="L156" s="153"/>
      <c r="M156" s="153"/>
      <c r="N156" s="153"/>
      <c r="O156" s="49"/>
      <c r="P156" s="172"/>
      <c r="Q156" s="51"/>
    </row>
    <row r="157" spans="5:17" ht="13.5" thickBot="1" x14ac:dyDescent="0.25">
      <c r="E157" s="158" t="s">
        <v>113</v>
      </c>
      <c r="F157" s="159"/>
      <c r="G157" s="159"/>
      <c r="H157" s="49"/>
      <c r="I157" s="49"/>
      <c r="J157" s="49"/>
      <c r="O157" s="49"/>
      <c r="P157" s="27"/>
      <c r="Q157" s="51"/>
    </row>
    <row r="158" spans="5:17" x14ac:dyDescent="0.2">
      <c r="E158" s="168" t="s">
        <v>33</v>
      </c>
      <c r="F158" s="169"/>
      <c r="G158" s="169"/>
      <c r="H158" s="49">
        <v>0</v>
      </c>
      <c r="I158" s="49" t="s">
        <v>48</v>
      </c>
      <c r="J158" s="49"/>
      <c r="K158" s="157" t="s">
        <v>67</v>
      </c>
      <c r="L158" s="157"/>
      <c r="M158" s="157"/>
      <c r="N158" s="157"/>
      <c r="O158" s="49"/>
      <c r="P158" s="170"/>
      <c r="Q158" s="51"/>
    </row>
    <row r="159" spans="5:17" x14ac:dyDescent="0.2">
      <c r="E159" s="168" t="s">
        <v>35</v>
      </c>
      <c r="F159" s="169"/>
      <c r="G159" s="169"/>
      <c r="H159" s="49">
        <v>5</v>
      </c>
      <c r="I159" s="49" t="s">
        <v>59</v>
      </c>
      <c r="J159" s="49"/>
      <c r="K159" s="157"/>
      <c r="L159" s="157"/>
      <c r="M159" s="157"/>
      <c r="N159" s="157"/>
      <c r="O159" s="49"/>
      <c r="P159" s="171"/>
      <c r="Q159" s="51"/>
    </row>
    <row r="160" spans="5:17" x14ac:dyDescent="0.2">
      <c r="E160" s="168" t="s">
        <v>27</v>
      </c>
      <c r="F160" s="169"/>
      <c r="G160" s="169"/>
      <c r="H160" s="49">
        <v>15</v>
      </c>
      <c r="I160" s="49" t="s">
        <v>22</v>
      </c>
      <c r="J160" s="49"/>
      <c r="K160" s="157"/>
      <c r="L160" s="157"/>
      <c r="M160" s="157"/>
      <c r="N160" s="157"/>
      <c r="O160" s="49"/>
      <c r="P160" s="171"/>
      <c r="Q160" s="51"/>
    </row>
    <row r="161" spans="5:18" ht="13.5" thickBot="1" x14ac:dyDescent="0.25">
      <c r="E161" s="168" t="s">
        <v>34</v>
      </c>
      <c r="F161" s="169"/>
      <c r="G161" s="169"/>
      <c r="H161" s="49">
        <v>25</v>
      </c>
      <c r="I161" s="49" t="s">
        <v>32</v>
      </c>
      <c r="J161" s="49"/>
      <c r="K161" s="157"/>
      <c r="L161" s="157"/>
      <c r="M161" s="157"/>
      <c r="N161" s="157"/>
      <c r="O161" s="49"/>
      <c r="P161" s="172"/>
      <c r="Q161" s="51"/>
    </row>
    <row r="162" spans="5:18" ht="13.5" thickBot="1" x14ac:dyDescent="0.25">
      <c r="E162" s="88"/>
      <c r="F162" s="89"/>
      <c r="G162" s="89"/>
      <c r="H162" s="89"/>
      <c r="I162" s="89"/>
      <c r="J162" s="89"/>
      <c r="K162" s="89"/>
      <c r="L162" s="89"/>
      <c r="M162" s="89"/>
      <c r="N162" s="89"/>
      <c r="O162" s="89"/>
      <c r="P162" s="89"/>
      <c r="Q162" s="90"/>
    </row>
    <row r="163" spans="5:18" ht="17.25" thickTop="1" thickBot="1" x14ac:dyDescent="0.3">
      <c r="E163" s="211" t="s">
        <v>114</v>
      </c>
      <c r="F163" s="211"/>
      <c r="G163" s="211"/>
      <c r="H163" s="211"/>
      <c r="I163" s="211"/>
      <c r="J163" s="211"/>
      <c r="K163" s="211"/>
      <c r="L163" s="211"/>
      <c r="M163" s="211"/>
      <c r="N163" s="211"/>
      <c r="O163" s="212"/>
      <c r="P163" s="92">
        <f>SUM(P99,P135,P141,P152,P158)</f>
        <v>100</v>
      </c>
      <c r="Q163" s="49"/>
    </row>
    <row r="164" spans="5:18" ht="15.75" x14ac:dyDescent="0.25">
      <c r="E164" s="91"/>
      <c r="F164" s="91"/>
      <c r="G164" s="91"/>
      <c r="H164" s="91"/>
      <c r="I164" s="91"/>
      <c r="J164" s="91"/>
      <c r="K164" s="91"/>
      <c r="L164" s="91"/>
      <c r="M164" s="91"/>
      <c r="N164" s="91"/>
      <c r="O164" s="91"/>
      <c r="P164" s="45"/>
      <c r="Q164" s="49"/>
    </row>
    <row r="165" spans="5:18" ht="15.75" x14ac:dyDescent="0.25">
      <c r="E165" s="91"/>
      <c r="F165" s="91"/>
      <c r="G165" s="91"/>
      <c r="H165" s="91"/>
      <c r="I165" s="91"/>
      <c r="J165" s="91"/>
      <c r="K165" s="91"/>
      <c r="L165" s="91"/>
      <c r="M165" s="91"/>
      <c r="N165" s="91"/>
      <c r="O165" s="91"/>
      <c r="P165" s="45"/>
      <c r="Q165" s="49"/>
    </row>
    <row r="166" spans="5:18" x14ac:dyDescent="0.2">
      <c r="E166" s="150" t="s">
        <v>116</v>
      </c>
      <c r="F166" s="151"/>
      <c r="G166" s="151"/>
      <c r="H166" s="151"/>
      <c r="I166" s="151"/>
      <c r="J166" s="151"/>
      <c r="K166" s="151"/>
      <c r="L166" s="151"/>
      <c r="M166" s="151"/>
      <c r="N166" s="151"/>
      <c r="O166" s="151"/>
      <c r="P166" s="49"/>
      <c r="Q166" s="49"/>
    </row>
    <row r="167" spans="5:18" x14ac:dyDescent="0.2">
      <c r="E167" s="150"/>
      <c r="F167" s="151"/>
      <c r="G167" s="151"/>
      <c r="H167" s="151"/>
      <c r="I167" s="151"/>
      <c r="J167" s="151"/>
      <c r="K167" s="151"/>
      <c r="L167" s="151"/>
      <c r="M167" s="151"/>
      <c r="N167" s="151"/>
      <c r="O167" s="151"/>
      <c r="P167" s="49"/>
      <c r="Q167" s="49"/>
    </row>
    <row r="168" spans="5:18" x14ac:dyDescent="0.2">
      <c r="E168" s="150"/>
      <c r="F168" s="151"/>
      <c r="G168" s="151"/>
      <c r="H168" s="151"/>
      <c r="I168" s="151"/>
      <c r="J168" s="151"/>
      <c r="K168" s="151"/>
      <c r="L168" s="151"/>
      <c r="M168" s="151"/>
      <c r="N168" s="151"/>
      <c r="O168" s="151"/>
      <c r="P168" s="49"/>
      <c r="Q168" s="49"/>
    </row>
    <row r="169" spans="5:18" x14ac:dyDescent="0.2">
      <c r="E169" s="151"/>
      <c r="F169" s="151"/>
      <c r="G169" s="151"/>
      <c r="H169" s="151"/>
      <c r="I169" s="151"/>
      <c r="J169" s="151"/>
      <c r="K169" s="151"/>
      <c r="L169" s="151"/>
      <c r="M169" s="151"/>
      <c r="N169" s="151"/>
      <c r="O169" s="151"/>
      <c r="P169" s="49"/>
      <c r="Q169" s="49"/>
    </row>
    <row r="170" spans="5:18" ht="28.5" customHeight="1" x14ac:dyDescent="0.2">
      <c r="E170" s="49"/>
      <c r="F170" s="49"/>
      <c r="G170" s="49"/>
      <c r="H170" s="49"/>
      <c r="I170" s="49"/>
      <c r="J170" s="97"/>
      <c r="K170" s="49"/>
      <c r="L170" s="49"/>
      <c r="M170" s="49"/>
      <c r="N170" s="49"/>
      <c r="O170" s="49"/>
      <c r="P170" s="49"/>
      <c r="Q170" s="49"/>
    </row>
    <row r="171" spans="5:18" ht="25.5" customHeight="1" x14ac:dyDescent="0.2">
      <c r="E171" s="49"/>
      <c r="F171" s="49"/>
      <c r="G171" s="49"/>
      <c r="H171" s="49"/>
      <c r="I171" s="49"/>
      <c r="J171" s="49"/>
      <c r="K171" s="49"/>
      <c r="L171" s="49"/>
      <c r="M171" s="49"/>
      <c r="N171" s="49"/>
      <c r="O171" s="49"/>
      <c r="P171" s="49"/>
      <c r="Q171" s="49"/>
    </row>
    <row r="172" spans="5:18" x14ac:dyDescent="0.2">
      <c r="E172" s="27" t="s">
        <v>61</v>
      </c>
      <c r="F172" s="49"/>
      <c r="G172" s="49"/>
      <c r="H172" s="49"/>
      <c r="I172" s="49"/>
      <c r="J172" s="49"/>
      <c r="K172" s="49"/>
      <c r="L172" s="49"/>
      <c r="M172" s="49"/>
      <c r="N172" s="49"/>
      <c r="O172" s="49"/>
      <c r="P172" s="49"/>
      <c r="Q172" s="49"/>
    </row>
    <row r="173" spans="5:18" x14ac:dyDescent="0.2">
      <c r="E173" s="49"/>
      <c r="F173" s="49"/>
      <c r="G173" s="49"/>
      <c r="H173" s="49"/>
      <c r="I173" s="49"/>
      <c r="J173" s="49"/>
      <c r="K173" s="49"/>
      <c r="L173" s="49"/>
      <c r="M173" s="49"/>
      <c r="N173" s="49"/>
      <c r="O173" s="49"/>
      <c r="P173" s="49"/>
      <c r="Q173" s="49"/>
    </row>
    <row r="174" spans="5:18" x14ac:dyDescent="0.2">
      <c r="E174" s="49" t="s">
        <v>136</v>
      </c>
      <c r="F174" s="49"/>
      <c r="G174" s="49"/>
      <c r="H174" s="49"/>
      <c r="I174" s="49"/>
      <c r="J174" s="49"/>
      <c r="K174" s="49"/>
      <c r="L174" s="49"/>
      <c r="M174" s="49"/>
      <c r="N174" s="49"/>
      <c r="O174" s="49"/>
      <c r="P174" s="49"/>
      <c r="Q174" s="49"/>
      <c r="R174" s="49"/>
    </row>
    <row r="175" spans="5:18" x14ac:dyDescent="0.2">
      <c r="E175" s="49"/>
      <c r="F175" s="49"/>
      <c r="G175" s="49"/>
      <c r="H175" s="49"/>
      <c r="I175" s="49"/>
      <c r="J175" s="49"/>
      <c r="K175" s="49"/>
      <c r="L175" s="49"/>
      <c r="M175" s="49"/>
      <c r="N175" s="49"/>
      <c r="O175" s="49"/>
      <c r="P175" s="49"/>
      <c r="Q175" s="49"/>
    </row>
    <row r="176" spans="5:18" ht="12.75" customHeight="1" x14ac:dyDescent="0.2">
      <c r="E176" s="49" t="s">
        <v>122</v>
      </c>
      <c r="F176" s="6"/>
      <c r="G176" s="6"/>
      <c r="H176" s="6"/>
      <c r="I176" s="6"/>
      <c r="J176" s="6"/>
      <c r="K176" s="6"/>
      <c r="L176" s="6"/>
      <c r="M176" s="6"/>
      <c r="N176" s="6"/>
      <c r="O176" s="6"/>
      <c r="P176" s="6"/>
      <c r="Q176" s="6"/>
      <c r="R176" s="6"/>
    </row>
    <row r="177" spans="5:18" x14ac:dyDescent="0.2">
      <c r="E177" s="49" t="s">
        <v>123</v>
      </c>
      <c r="F177" s="6"/>
      <c r="G177" s="6"/>
      <c r="H177" s="6"/>
      <c r="I177" s="6"/>
      <c r="J177" s="6"/>
      <c r="K177" s="6"/>
      <c r="L177" s="6"/>
      <c r="M177" s="6"/>
      <c r="N177" s="6"/>
      <c r="O177" s="6"/>
      <c r="P177" s="6"/>
      <c r="Q177" s="6"/>
      <c r="R177" s="6"/>
    </row>
    <row r="178" spans="5:18" x14ac:dyDescent="0.2">
      <c r="E178" s="49"/>
      <c r="F178" s="49"/>
      <c r="G178" s="49"/>
      <c r="H178" s="49"/>
      <c r="I178" s="49"/>
      <c r="J178" s="49"/>
      <c r="K178" s="49"/>
      <c r="L178" s="49"/>
      <c r="M178" s="49"/>
      <c r="N178" s="49"/>
      <c r="O178" s="49"/>
      <c r="P178" s="49"/>
      <c r="Q178" s="49"/>
    </row>
    <row r="179" spans="5:18" ht="12.75" customHeight="1" x14ac:dyDescent="0.2">
      <c r="E179" s="27" t="s">
        <v>124</v>
      </c>
      <c r="F179" s="6"/>
      <c r="G179" s="6"/>
      <c r="H179" s="6"/>
      <c r="I179" s="6"/>
      <c r="J179" s="6"/>
      <c r="K179" s="6"/>
      <c r="L179" s="6"/>
      <c r="M179" s="6"/>
      <c r="N179" s="6"/>
      <c r="O179" s="6"/>
      <c r="P179" s="6"/>
      <c r="Q179" s="6"/>
      <c r="R179" s="6"/>
    </row>
    <row r="180" spans="5:18" x14ac:dyDescent="0.2">
      <c r="E180" s="9"/>
      <c r="F180" s="9"/>
      <c r="G180" s="9"/>
      <c r="H180" s="9"/>
      <c r="I180" s="9"/>
      <c r="J180" s="9"/>
      <c r="K180" s="9"/>
      <c r="L180" s="9"/>
      <c r="M180" s="9"/>
      <c r="N180" s="9"/>
      <c r="O180" s="9"/>
      <c r="P180" s="9"/>
      <c r="Q180" s="9"/>
      <c r="R180" s="9"/>
    </row>
    <row r="181" spans="5:18" x14ac:dyDescent="0.2">
      <c r="E181" s="49" t="s">
        <v>69</v>
      </c>
      <c r="F181" s="49"/>
      <c r="G181" s="49"/>
      <c r="H181" s="49"/>
      <c r="I181" s="49"/>
      <c r="J181" s="49"/>
      <c r="K181" s="49"/>
      <c r="L181" s="49"/>
      <c r="M181" s="49"/>
      <c r="N181" s="49"/>
      <c r="O181" s="49"/>
      <c r="P181" s="49"/>
      <c r="Q181" s="49"/>
    </row>
    <row r="182" spans="5:18" x14ac:dyDescent="0.2">
      <c r="E182" s="49" t="s">
        <v>62</v>
      </c>
      <c r="F182" s="49"/>
      <c r="G182" s="49"/>
      <c r="H182" s="49"/>
      <c r="I182" s="49"/>
      <c r="J182" s="49"/>
      <c r="K182" s="49"/>
      <c r="L182" s="49"/>
      <c r="M182" s="49"/>
      <c r="N182" s="49"/>
      <c r="O182" s="49"/>
      <c r="P182" s="49"/>
      <c r="Q182" s="49"/>
    </row>
    <row r="183" spans="5:18" x14ac:dyDescent="0.2">
      <c r="E183" s="49"/>
      <c r="F183" s="49"/>
      <c r="G183" s="49"/>
      <c r="H183" s="49"/>
      <c r="I183" s="49"/>
      <c r="J183" s="49"/>
      <c r="K183" s="49"/>
      <c r="L183" s="49"/>
      <c r="M183" s="49"/>
      <c r="N183" s="49"/>
      <c r="O183" s="49"/>
      <c r="P183" s="49"/>
      <c r="Q183" s="49"/>
    </row>
    <row r="184" spans="5:18" x14ac:dyDescent="0.2">
      <c r="E184" s="49" t="s">
        <v>63</v>
      </c>
      <c r="F184" s="49"/>
      <c r="G184" s="49"/>
      <c r="H184" s="49"/>
      <c r="I184" s="49"/>
      <c r="J184" s="49"/>
      <c r="K184" s="49"/>
      <c r="L184" s="49"/>
      <c r="M184" s="49"/>
      <c r="N184" s="49"/>
      <c r="O184" s="49"/>
      <c r="P184" s="49"/>
      <c r="Q184" s="49"/>
    </row>
    <row r="185" spans="5:18" x14ac:dyDescent="0.2">
      <c r="E185" s="49"/>
      <c r="F185" s="49"/>
      <c r="G185" s="49"/>
      <c r="H185" s="49"/>
      <c r="I185" s="49"/>
      <c r="J185" s="49"/>
      <c r="K185" s="49"/>
      <c r="L185" s="49"/>
      <c r="M185" s="49"/>
      <c r="N185" s="49"/>
      <c r="O185" s="49"/>
      <c r="P185" s="49"/>
      <c r="Q185" s="49"/>
    </row>
    <row r="186" spans="5:18" x14ac:dyDescent="0.2">
      <c r="E186" s="27" t="s">
        <v>127</v>
      </c>
      <c r="P186" s="49"/>
      <c r="Q186" s="49"/>
    </row>
    <row r="187" spans="5:18" x14ac:dyDescent="0.2">
      <c r="E187" s="49"/>
      <c r="F187" s="49"/>
      <c r="G187" s="49"/>
      <c r="H187" s="49"/>
      <c r="I187" s="49"/>
      <c r="J187" s="49"/>
      <c r="K187" s="49"/>
      <c r="L187" s="49"/>
      <c r="M187" s="49"/>
      <c r="N187" s="49"/>
      <c r="O187" s="49"/>
      <c r="P187" s="49"/>
      <c r="Q187" s="49"/>
    </row>
    <row r="222" spans="11:11" x14ac:dyDescent="0.2">
      <c r="K222" s="97"/>
    </row>
    <row r="274" spans="8:13" x14ac:dyDescent="0.2">
      <c r="H274" s="43"/>
      <c r="I274" s="42"/>
      <c r="J274" s="42"/>
      <c r="K274" s="42"/>
      <c r="L274" s="42"/>
      <c r="M274" s="42"/>
    </row>
    <row r="275" spans="8:13" x14ac:dyDescent="0.2">
      <c r="H275" s="42"/>
      <c r="I275" s="42"/>
      <c r="J275" s="42"/>
      <c r="K275" s="42"/>
      <c r="L275" s="42"/>
      <c r="M275" s="42"/>
    </row>
    <row r="276" spans="8:13" x14ac:dyDescent="0.2">
      <c r="H276" s="42"/>
      <c r="I276" s="42"/>
      <c r="J276" s="42"/>
      <c r="K276" s="42"/>
      <c r="L276" s="42"/>
      <c r="M276" s="42"/>
    </row>
    <row r="277" spans="8:13" x14ac:dyDescent="0.2">
      <c r="H277" s="42"/>
      <c r="I277" s="42"/>
      <c r="J277" s="42"/>
      <c r="K277" s="42"/>
      <c r="L277" s="42"/>
      <c r="M277" s="42"/>
    </row>
    <row r="278" spans="8:13" x14ac:dyDescent="0.2">
      <c r="H278" s="42"/>
      <c r="I278" s="42"/>
      <c r="J278" s="42"/>
      <c r="K278" s="42"/>
      <c r="L278" s="42"/>
      <c r="M278" s="42"/>
    </row>
    <row r="279" spans="8:13" x14ac:dyDescent="0.2">
      <c r="J279" s="42"/>
      <c r="K279" s="42"/>
      <c r="L279" s="42"/>
    </row>
    <row r="280" spans="8:13" x14ac:dyDescent="0.2">
      <c r="J280" s="42"/>
      <c r="K280" s="42"/>
      <c r="L280" s="42"/>
    </row>
    <row r="281" spans="8:13" x14ac:dyDescent="0.2">
      <c r="J281" s="42"/>
      <c r="K281" s="42"/>
      <c r="L281" s="42"/>
    </row>
    <row r="282" spans="8:13" x14ac:dyDescent="0.2">
      <c r="J282" s="42"/>
      <c r="K282" s="42"/>
      <c r="L282" s="42"/>
    </row>
    <row r="287" spans="8:13" x14ac:dyDescent="0.2">
      <c r="J287" t="s">
        <v>152</v>
      </c>
      <c r="K287" t="s">
        <v>154</v>
      </c>
      <c r="L287" t="s">
        <v>153</v>
      </c>
    </row>
    <row r="288" spans="8:13" x14ac:dyDescent="0.2">
      <c r="H288" t="s">
        <v>149</v>
      </c>
      <c r="J288">
        <f>AVERAGE(1.25,2.6,3.2)</f>
        <v>2.35</v>
      </c>
      <c r="K288">
        <f>AVERAGE(4.5,8,3)</f>
        <v>5.166666666666667</v>
      </c>
      <c r="L288">
        <f>J288*1000/(K288*1000)</f>
        <v>0.45483870967741935</v>
      </c>
    </row>
    <row r="289" spans="8:12" x14ac:dyDescent="0.2">
      <c r="H289" t="s">
        <v>150</v>
      </c>
      <c r="J289">
        <v>15</v>
      </c>
      <c r="K289">
        <v>7</v>
      </c>
      <c r="L289">
        <f>J289*1000/(K289*1000)</f>
        <v>2.1428571428571428</v>
      </c>
    </row>
    <row r="290" spans="8:12" x14ac:dyDescent="0.2">
      <c r="H290" t="s">
        <v>142</v>
      </c>
      <c r="J290">
        <v>30</v>
      </c>
      <c r="K290">
        <v>30</v>
      </c>
      <c r="L290">
        <f>J290*1000/(K290*1000)</f>
        <v>1</v>
      </c>
    </row>
    <row r="291" spans="8:12" x14ac:dyDescent="0.2">
      <c r="H291" t="s">
        <v>151</v>
      </c>
      <c r="J291">
        <v>20</v>
      </c>
      <c r="K291">
        <v>20</v>
      </c>
      <c r="L291">
        <f>J291*1000/(K291*1000)</f>
        <v>1</v>
      </c>
    </row>
    <row r="293" spans="8:12" x14ac:dyDescent="0.2">
      <c r="J293" t="s">
        <v>155</v>
      </c>
    </row>
    <row r="294" spans="8:12" x14ac:dyDescent="0.2">
      <c r="H294" t="s">
        <v>149</v>
      </c>
      <c r="J294">
        <v>56</v>
      </c>
    </row>
    <row r="295" spans="8:12" x14ac:dyDescent="0.2">
      <c r="H295" t="s">
        <v>150</v>
      </c>
      <c r="J295">
        <v>330</v>
      </c>
    </row>
    <row r="296" spans="8:12" x14ac:dyDescent="0.2">
      <c r="H296" t="s">
        <v>142</v>
      </c>
      <c r="J296">
        <v>49</v>
      </c>
    </row>
    <row r="297" spans="8:12" x14ac:dyDescent="0.2">
      <c r="H297" t="s">
        <v>151</v>
      </c>
      <c r="J297">
        <v>330</v>
      </c>
    </row>
  </sheetData>
  <sheetProtection selectLockedCells="1"/>
  <mergeCells count="165">
    <mergeCell ref="J70:L70"/>
    <mergeCell ref="G73:I73"/>
    <mergeCell ref="J73:L73"/>
    <mergeCell ref="M73:N73"/>
    <mergeCell ref="M63:N63"/>
    <mergeCell ref="O67:Q67"/>
    <mergeCell ref="G68:I68"/>
    <mergeCell ref="J27:Q27"/>
    <mergeCell ref="E33:Q35"/>
    <mergeCell ref="E37:Q38"/>
    <mergeCell ref="E48:Q48"/>
    <mergeCell ref="F56:Q56"/>
    <mergeCell ref="F57:Q58"/>
    <mergeCell ref="E62:Q62"/>
    <mergeCell ref="E65:F65"/>
    <mergeCell ref="J64:L64"/>
    <mergeCell ref="G63:I63"/>
    <mergeCell ref="J63:L63"/>
    <mergeCell ref="E67:F67"/>
    <mergeCell ref="M65:N65"/>
    <mergeCell ref="M67:N67"/>
    <mergeCell ref="M64:N64"/>
    <mergeCell ref="M66:N66"/>
    <mergeCell ref="J67:L67"/>
    <mergeCell ref="E66:F66"/>
    <mergeCell ref="O66:Q66"/>
    <mergeCell ref="O65:Q65"/>
    <mergeCell ref="G65:I65"/>
    <mergeCell ref="F54:Q54"/>
    <mergeCell ref="P152:P156"/>
    <mergeCell ref="J68:L68"/>
    <mergeCell ref="M68:N68"/>
    <mergeCell ref="O68:Q68"/>
    <mergeCell ref="P141:P143"/>
    <mergeCell ref="L121:N121"/>
    <mergeCell ref="E126:K127"/>
    <mergeCell ref="E141:I144"/>
    <mergeCell ref="E122:O125"/>
    <mergeCell ref="K115:N119"/>
    <mergeCell ref="E117:G117"/>
    <mergeCell ref="E118:G118"/>
    <mergeCell ref="O73:Q73"/>
    <mergeCell ref="E72:F72"/>
    <mergeCell ref="E71:F71"/>
    <mergeCell ref="E70:F70"/>
    <mergeCell ref="M72:N72"/>
    <mergeCell ref="M71:N71"/>
    <mergeCell ref="M70:N70"/>
    <mergeCell ref="O72:Q72"/>
    <mergeCell ref="O71:Q71"/>
    <mergeCell ref="O70:Q70"/>
    <mergeCell ref="G70:I70"/>
    <mergeCell ref="G71:I71"/>
    <mergeCell ref="E160:G160"/>
    <mergeCell ref="E161:G161"/>
    <mergeCell ref="E163:O163"/>
    <mergeCell ref="K150:N150"/>
    <mergeCell ref="K152:N156"/>
    <mergeCell ref="E153:G153"/>
    <mergeCell ref="E154:G154"/>
    <mergeCell ref="E155:G155"/>
    <mergeCell ref="E107:G107"/>
    <mergeCell ref="E108:G108"/>
    <mergeCell ref="E109:G109"/>
    <mergeCell ref="E110:G110"/>
    <mergeCell ref="K129:N132"/>
    <mergeCell ref="O107:O111"/>
    <mergeCell ref="O129:O132"/>
    <mergeCell ref="O115:O120"/>
    <mergeCell ref="E103:Q103"/>
    <mergeCell ref="E1:Q1"/>
    <mergeCell ref="E5:F5"/>
    <mergeCell ref="M5:N5"/>
    <mergeCell ref="O5:P5"/>
    <mergeCell ref="G3:K3"/>
    <mergeCell ref="M3:N3"/>
    <mergeCell ref="P3:Q3"/>
    <mergeCell ref="G5:J5"/>
    <mergeCell ref="L9:Q9"/>
    <mergeCell ref="G93:I93"/>
    <mergeCell ref="G94:I94"/>
    <mergeCell ref="O69:Q69"/>
    <mergeCell ref="M69:N69"/>
    <mergeCell ref="M91:O91"/>
    <mergeCell ref="M92:O92"/>
    <mergeCell ref="P94:Q94"/>
    <mergeCell ref="P91:Q91"/>
    <mergeCell ref="P95:Q95"/>
    <mergeCell ref="E22:Q26"/>
    <mergeCell ref="E28:Q32"/>
    <mergeCell ref="E10:Q15"/>
    <mergeCell ref="E88:Q88"/>
    <mergeCell ref="L21:Q21"/>
    <mergeCell ref="E166:O169"/>
    <mergeCell ref="E145:Q145"/>
    <mergeCell ref="E131:G131"/>
    <mergeCell ref="K158:N161"/>
    <mergeCell ref="E157:G157"/>
    <mergeCell ref="M95:O95"/>
    <mergeCell ref="J148:M148"/>
    <mergeCell ref="E139:L140"/>
    <mergeCell ref="E104:M104"/>
    <mergeCell ref="K105:N105"/>
    <mergeCell ref="G95:I95"/>
    <mergeCell ref="K107:N111"/>
    <mergeCell ref="E116:G116"/>
    <mergeCell ref="E95:F95"/>
    <mergeCell ref="P158:P161"/>
    <mergeCell ref="J99:M99"/>
    <mergeCell ref="E99:I99"/>
    <mergeCell ref="J95:L95"/>
    <mergeCell ref="E158:G158"/>
    <mergeCell ref="E159:G159"/>
    <mergeCell ref="O148:Q148"/>
    <mergeCell ref="J97:M98"/>
    <mergeCell ref="O97:Q97"/>
    <mergeCell ref="E135:O135"/>
    <mergeCell ref="M93:O93"/>
    <mergeCell ref="P93:Q93"/>
    <mergeCell ref="G90:I90"/>
    <mergeCell ref="E69:F69"/>
    <mergeCell ref="E93:F93"/>
    <mergeCell ref="J94:L94"/>
    <mergeCell ref="P92:Q92"/>
    <mergeCell ref="J92:L92"/>
    <mergeCell ref="E89:I89"/>
    <mergeCell ref="M94:O94"/>
    <mergeCell ref="E92:F92"/>
    <mergeCell ref="J69:L69"/>
    <mergeCell ref="E91:F91"/>
    <mergeCell ref="E90:F90"/>
    <mergeCell ref="G92:I92"/>
    <mergeCell ref="G91:I91"/>
    <mergeCell ref="P89:Q90"/>
    <mergeCell ref="J91:L91"/>
    <mergeCell ref="E94:F94"/>
    <mergeCell ref="J93:L93"/>
    <mergeCell ref="E73:F73"/>
    <mergeCell ref="G72:I72"/>
    <mergeCell ref="J72:L72"/>
    <mergeCell ref="J71:L71"/>
    <mergeCell ref="E7:N7"/>
    <mergeCell ref="E16:P16"/>
    <mergeCell ref="E75:Q77"/>
    <mergeCell ref="G45:H45"/>
    <mergeCell ref="G46:H46"/>
    <mergeCell ref="J89:L90"/>
    <mergeCell ref="M89:O90"/>
    <mergeCell ref="O63:Q63"/>
    <mergeCell ref="G66:I66"/>
    <mergeCell ref="J66:L66"/>
    <mergeCell ref="G67:I67"/>
    <mergeCell ref="G69:I69"/>
    <mergeCell ref="E52:Q52"/>
    <mergeCell ref="O44:Q45"/>
    <mergeCell ref="F44:N44"/>
    <mergeCell ref="G47:H47"/>
    <mergeCell ref="E44:E46"/>
    <mergeCell ref="E60:Q60"/>
    <mergeCell ref="J65:L65"/>
    <mergeCell ref="G64:I64"/>
    <mergeCell ref="E63:F63"/>
    <mergeCell ref="E64:F64"/>
    <mergeCell ref="O64:Q64"/>
    <mergeCell ref="E68:F68"/>
  </mergeCells>
  <phoneticPr fontId="2" type="noConversion"/>
  <printOptions horizontalCentered="1"/>
  <pageMargins left="0.25" right="0.25" top="0.75" bottom="0.75" header="0.5" footer="0.5"/>
  <pageSetup scale="90" fitToHeight="4" orientation="portrait" r:id="rId1"/>
  <headerFooter alignWithMargins="0"/>
  <rowBreaks count="4" manualBreakCount="4">
    <brk id="38" max="16383" man="1"/>
    <brk id="84" max="16383" man="1"/>
    <brk id="137" max="16383" man="1"/>
    <brk id="17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4" r:id="rId4" name="Drop Down 10">
              <controlPr locked="0" defaultSize="0" autoLine="0" autoPict="0">
                <anchor moveWithCells="1">
                  <from>
                    <xdr:col>2</xdr:col>
                    <xdr:colOff>600075</xdr:colOff>
                    <xdr:row>46</xdr:row>
                    <xdr:rowOff>0</xdr:rowOff>
                  </from>
                  <to>
                    <xdr:col>4</xdr:col>
                    <xdr:colOff>619125</xdr:colOff>
                    <xdr:row>47</xdr:row>
                    <xdr:rowOff>9525</xdr:rowOff>
                  </to>
                </anchor>
              </controlPr>
            </control>
          </mc:Choice>
        </mc:AlternateContent>
        <mc:AlternateContent xmlns:mc="http://schemas.openxmlformats.org/markup-compatibility/2006">
          <mc:Choice Requires="x14">
            <control shapeId="1053" r:id="rId5" name="Check Box 29">
              <controlPr defaultSize="0" autoFill="0" autoLine="0" autoPict="0">
                <anchor moveWithCells="1">
                  <from>
                    <xdr:col>15</xdr:col>
                    <xdr:colOff>476250</xdr:colOff>
                    <xdr:row>17</xdr:row>
                    <xdr:rowOff>47625</xdr:rowOff>
                  </from>
                  <to>
                    <xdr:col>16</xdr:col>
                    <xdr:colOff>342900</xdr:colOff>
                    <xdr:row>18</xdr:row>
                    <xdr:rowOff>19050</xdr:rowOff>
                  </to>
                </anchor>
              </controlPr>
            </control>
          </mc:Choice>
        </mc:AlternateContent>
        <mc:AlternateContent xmlns:mc="http://schemas.openxmlformats.org/markup-compatibility/2006">
          <mc:Choice Requires="x14">
            <control shapeId="1055" r:id="rId6" name="Check Box 31">
              <controlPr defaultSize="0" autoFill="0" autoLine="0" autoPict="0">
                <anchor moveWithCells="1">
                  <from>
                    <xdr:col>14</xdr:col>
                    <xdr:colOff>28575</xdr:colOff>
                    <xdr:row>6</xdr:row>
                    <xdr:rowOff>28575</xdr:rowOff>
                  </from>
                  <to>
                    <xdr:col>14</xdr:col>
                    <xdr:colOff>485775</xdr:colOff>
                    <xdr:row>6</xdr:row>
                    <xdr:rowOff>247650</xdr:rowOff>
                  </to>
                </anchor>
              </controlPr>
            </control>
          </mc:Choice>
        </mc:AlternateContent>
        <mc:AlternateContent xmlns:mc="http://schemas.openxmlformats.org/markup-compatibility/2006">
          <mc:Choice Requires="x14">
            <control shapeId="1056" r:id="rId7" name="Check Box 32">
              <controlPr defaultSize="0" autoFill="0" autoLine="0" autoPict="0">
                <anchor moveWithCells="1">
                  <from>
                    <xdr:col>14</xdr:col>
                    <xdr:colOff>323850</xdr:colOff>
                    <xdr:row>17</xdr:row>
                    <xdr:rowOff>47625</xdr:rowOff>
                  </from>
                  <to>
                    <xdr:col>15</xdr:col>
                    <xdr:colOff>190500</xdr:colOff>
                    <xdr:row>18</xdr:row>
                    <xdr:rowOff>19050</xdr:rowOff>
                  </to>
                </anchor>
              </controlPr>
            </control>
          </mc:Choice>
        </mc:AlternateContent>
        <mc:AlternateContent xmlns:mc="http://schemas.openxmlformats.org/markup-compatibility/2006">
          <mc:Choice Requires="x14">
            <control shapeId="1057" r:id="rId8" name="Check Box 33">
              <controlPr defaultSize="0" autoFill="0" autoLine="0" autoPict="0">
                <anchor moveWithCells="1">
                  <from>
                    <xdr:col>15</xdr:col>
                    <xdr:colOff>323850</xdr:colOff>
                    <xdr:row>6</xdr:row>
                    <xdr:rowOff>28575</xdr:rowOff>
                  </from>
                  <to>
                    <xdr:col>16</xdr:col>
                    <xdr:colOff>190500</xdr:colOff>
                    <xdr:row>6</xdr:row>
                    <xdr:rowOff>247650</xdr:rowOff>
                  </to>
                </anchor>
              </controlPr>
            </control>
          </mc:Choice>
        </mc:AlternateContent>
        <mc:AlternateContent xmlns:mc="http://schemas.openxmlformats.org/markup-compatibility/2006">
          <mc:Choice Requires="x14">
            <control shapeId="1059" r:id="rId9" name="Check Box 35">
              <controlPr defaultSize="0" autoFill="0" autoLine="0" autoPict="0">
                <anchor moveWithCells="1">
                  <from>
                    <xdr:col>14</xdr:col>
                    <xdr:colOff>438150</xdr:colOff>
                    <xdr:row>19</xdr:row>
                    <xdr:rowOff>19050</xdr:rowOff>
                  </from>
                  <to>
                    <xdr:col>15</xdr:col>
                    <xdr:colOff>304800</xdr:colOff>
                    <xdr:row>20</xdr:row>
                    <xdr:rowOff>0</xdr:rowOff>
                  </to>
                </anchor>
              </controlPr>
            </control>
          </mc:Choice>
        </mc:AlternateContent>
        <mc:AlternateContent xmlns:mc="http://schemas.openxmlformats.org/markup-compatibility/2006">
          <mc:Choice Requires="x14">
            <control shapeId="1060" r:id="rId10" name="Check Box 36">
              <controlPr defaultSize="0" autoFill="0" autoLine="0" autoPict="0">
                <anchor moveWithCells="1">
                  <from>
                    <xdr:col>15</xdr:col>
                    <xdr:colOff>571500</xdr:colOff>
                    <xdr:row>19</xdr:row>
                    <xdr:rowOff>19050</xdr:rowOff>
                  </from>
                  <to>
                    <xdr:col>16</xdr:col>
                    <xdr:colOff>438150</xdr:colOff>
                    <xdr:row>20</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BD27419DFD994B9F1A459F5048729F" ma:contentTypeVersion="1" ma:contentTypeDescription="Create a new document." ma:contentTypeScope="" ma:versionID="b7904a66ef3199f996abf165f045a3b2">
  <xsd:schema xmlns:xsd="http://www.w3.org/2001/XMLSchema" xmlns:p="http://schemas.microsoft.com/office/2006/metadata/properties" xmlns:ns1="38a145ee-fb02-4eea-8b63-6b978c595bef" targetNamespace="http://schemas.microsoft.com/office/2006/metadata/properties" ma:root="true" ma:fieldsID="a9d637125bf7d05179df2df955fd6f32" ns1:_="">
    <xsd:import namespace="38a145ee-fb02-4eea-8b63-6b978c595bef"/>
    <xsd:element name="properties">
      <xsd:complexType>
        <xsd:sequence>
          <xsd:element name="documentManagement">
            <xsd:complexType>
              <xsd:all>
                <xsd:element ref="ns1:Link" minOccurs="0"/>
              </xsd:all>
            </xsd:complexType>
          </xsd:element>
        </xsd:sequence>
      </xsd:complexType>
    </xsd:element>
  </xsd:schema>
  <xsd:schema xmlns:xsd="http://www.w3.org/2001/XMLSchema" xmlns:dms="http://schemas.microsoft.com/office/2006/documentManagement/types" targetNamespace="38a145ee-fb02-4eea-8b63-6b978c595bef" elementFormDefault="qualified">
    <xsd:import namespace="http://schemas.microsoft.com/office/2006/documentManagement/types"/>
    <xsd:element name="Link" ma:index="0"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ma:readOnly="tru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Link xmlns="38a145ee-fb02-4eea-8b63-6b978c595bef">
      <Url xsi:nil="true"/>
      <Description xsi:nil="true"/>
    </Link>
  </documentManagement>
</p:properties>
</file>

<file path=customXml/itemProps1.xml><?xml version="1.0" encoding="utf-8"?>
<ds:datastoreItem xmlns:ds="http://schemas.openxmlformats.org/officeDocument/2006/customXml" ds:itemID="{B1D17F4E-74F8-4563-92A0-2BA2FC7DE1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a145ee-fb02-4eea-8b63-6b978c595bef"/>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DC57C8E8-145E-4974-AEF0-8A5E89CB55C3}">
  <ds:schemaRefs>
    <ds:schemaRef ds:uri="http://schemas.microsoft.com/sharepoint/v3/contenttype/forms"/>
  </ds:schemaRefs>
</ds:datastoreItem>
</file>

<file path=customXml/itemProps3.xml><?xml version="1.0" encoding="utf-8"?>
<ds:datastoreItem xmlns:ds="http://schemas.openxmlformats.org/officeDocument/2006/customXml" ds:itemID="{CE8A9BC5-428D-4CA8-955B-23173E69E6D9}">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38a145ee-fb02-4eea-8b63-6b978c595be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Sheet1</vt:lpstr>
      <vt:lpstr>Sheet1!Print_Area</vt:lpstr>
    </vt:vector>
  </TitlesOfParts>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chris.lawrence</dc:creator>
  <cp:lastModifiedBy>Jennifer Edwards</cp:lastModifiedBy>
  <cp:lastPrinted>2019-05-07T15:49:58Z</cp:lastPrinted>
  <dcterms:created xsi:type="dcterms:W3CDTF">2005-10-14T18:41:58Z</dcterms:created>
  <dcterms:modified xsi:type="dcterms:W3CDTF">2023-06-15T17:04:33Z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0x0101000EBD27419DFD994B9F1A459F5048729F</vt:lpwstr>
  </property>
</Properties>
</file>